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shuaalcorn/Dropbox (Beau Biden Foundatio)/Beau Biden Foundatio Team Folder/2019 Planning/"/>
    </mc:Choice>
  </mc:AlternateContent>
  <xr:revisionPtr revIDLastSave="0" documentId="13_ncr:1_{79747CE3-B301-8A41-A591-D0BA437DF9CC}" xr6:coauthVersionLast="40" xr6:coauthVersionMax="40" xr10:uidLastSave="{00000000-0000-0000-0000-000000000000}"/>
  <bookViews>
    <workbookView xWindow="0" yWindow="460" windowWidth="28260" windowHeight="12540" activeTab="1" xr2:uid="{BECD9B7C-AE21-5C40-9C52-FF8F2C58511B}"/>
  </bookViews>
  <sheets>
    <sheet name="BBF General Operating Fund" sheetId="1" r:id="rId1"/>
    <sheet name="Operation Safeguar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84" i="1" l="1"/>
  <c r="H183" i="1"/>
  <c r="H181" i="1"/>
  <c r="H171" i="1"/>
  <c r="H165" i="1"/>
  <c r="H160" i="1"/>
  <c r="H153" i="1"/>
  <c r="H147" i="1"/>
  <c r="H141" i="1"/>
  <c r="H136" i="1"/>
  <c r="H131" i="1"/>
  <c r="H125" i="1"/>
  <c r="H115" i="1"/>
  <c r="H33" i="1"/>
  <c r="H96" i="1"/>
  <c r="F94" i="1"/>
  <c r="H89" i="1"/>
  <c r="H84" i="1"/>
  <c r="H77" i="1"/>
  <c r="F59" i="1"/>
  <c r="H61" i="1"/>
  <c r="H47" i="1"/>
  <c r="F93" i="1" l="1"/>
  <c r="F4" i="1" l="1"/>
  <c r="H15" i="2"/>
  <c r="H16" i="2"/>
  <c r="J17" i="2" s="1"/>
  <c r="H17" i="2"/>
  <c r="H13" i="2"/>
  <c r="H14" i="2"/>
  <c r="H12" i="2"/>
  <c r="H7" i="2"/>
  <c r="H3" i="2"/>
  <c r="C181" i="1"/>
  <c r="D181" i="1"/>
  <c r="B181" i="1"/>
  <c r="C171" i="1"/>
  <c r="D171" i="1"/>
  <c r="E171" i="1"/>
  <c r="C165" i="1"/>
  <c r="D165" i="1"/>
  <c r="E165" i="1"/>
  <c r="C153" i="1"/>
  <c r="D153" i="1"/>
  <c r="E153" i="1"/>
  <c r="C147" i="1"/>
  <c r="D147" i="1"/>
  <c r="E147" i="1"/>
  <c r="C141" i="1"/>
  <c r="D141" i="1"/>
  <c r="E141" i="1"/>
  <c r="C136" i="1"/>
  <c r="D136" i="1"/>
  <c r="E136" i="1"/>
  <c r="F135" i="1"/>
  <c r="F134" i="1"/>
  <c r="C131" i="1"/>
  <c r="D131" i="1"/>
  <c r="E131" i="1"/>
  <c r="C125" i="1"/>
  <c r="D125" i="1"/>
  <c r="E125" i="1"/>
  <c r="C115" i="1"/>
  <c r="D115" i="1"/>
  <c r="C96" i="1"/>
  <c r="D96" i="1"/>
  <c r="E96" i="1"/>
  <c r="C89" i="1"/>
  <c r="D89" i="1"/>
  <c r="C84" i="1"/>
  <c r="D84" i="1"/>
  <c r="C77" i="1"/>
  <c r="D77" i="1"/>
  <c r="E77" i="1"/>
  <c r="C61" i="1"/>
  <c r="D61" i="1"/>
  <c r="C47" i="1"/>
  <c r="D47" i="1"/>
  <c r="C23" i="1"/>
  <c r="D23" i="1"/>
  <c r="F28" i="1"/>
  <c r="F29" i="1"/>
  <c r="F30" i="1"/>
  <c r="F31" i="1"/>
  <c r="F32" i="1"/>
  <c r="F27" i="1"/>
  <c r="C33" i="1"/>
  <c r="D33" i="1"/>
  <c r="E33" i="1"/>
  <c r="B33" i="1"/>
  <c r="F179" i="1"/>
  <c r="F119" i="1"/>
  <c r="F120" i="1"/>
  <c r="F121" i="1"/>
  <c r="F122" i="1"/>
  <c r="F123" i="1"/>
  <c r="F124" i="1"/>
  <c r="F118" i="1"/>
  <c r="F145" i="1"/>
  <c r="F146" i="1"/>
  <c r="F144" i="1"/>
  <c r="F140" i="1"/>
  <c r="F139" i="1"/>
  <c r="F95" i="1"/>
  <c r="F92" i="1"/>
  <c r="F81" i="1"/>
  <c r="F82" i="1"/>
  <c r="F83" i="1"/>
  <c r="F163" i="1"/>
  <c r="F164" i="1"/>
  <c r="F100" i="1"/>
  <c r="F101" i="1"/>
  <c r="F102" i="1"/>
  <c r="F104" i="1"/>
  <c r="F105" i="1"/>
  <c r="F106" i="1"/>
  <c r="F107" i="1"/>
  <c r="F108" i="1"/>
  <c r="F109" i="1"/>
  <c r="F110" i="1"/>
  <c r="F111" i="1"/>
  <c r="F112" i="1"/>
  <c r="F114" i="1"/>
  <c r="F99" i="1"/>
  <c r="F129" i="1"/>
  <c r="F130" i="1"/>
  <c r="F128" i="1"/>
  <c r="F178" i="1"/>
  <c r="F177" i="1"/>
  <c r="F51" i="1"/>
  <c r="F54" i="1"/>
  <c r="F55" i="1"/>
  <c r="F56" i="1"/>
  <c r="F57" i="1"/>
  <c r="F58" i="1"/>
  <c r="F60" i="1"/>
  <c r="F50" i="1"/>
  <c r="F37" i="1"/>
  <c r="F40" i="1"/>
  <c r="F41" i="1"/>
  <c r="F42" i="1"/>
  <c r="F43" i="1"/>
  <c r="F44" i="1"/>
  <c r="F45" i="1"/>
  <c r="F36" i="1"/>
  <c r="F169" i="1"/>
  <c r="F170" i="1"/>
  <c r="F168" i="1"/>
  <c r="F73" i="1"/>
  <c r="F151" i="1"/>
  <c r="F152" i="1"/>
  <c r="F150" i="1"/>
  <c r="F75" i="1"/>
  <c r="F65" i="1"/>
  <c r="F66" i="1"/>
  <c r="F67" i="1"/>
  <c r="F68" i="1"/>
  <c r="F69" i="1"/>
  <c r="F70" i="1"/>
  <c r="F71" i="1"/>
  <c r="F72" i="1"/>
  <c r="F74" i="1"/>
  <c r="F76" i="1"/>
  <c r="F64" i="1"/>
  <c r="B77" i="1"/>
  <c r="F175" i="1"/>
  <c r="F176" i="1"/>
  <c r="F174" i="1"/>
  <c r="B125" i="1"/>
  <c r="B89" i="1"/>
  <c r="E88" i="1"/>
  <c r="F88" i="1" s="1"/>
  <c r="F89" i="1" s="1"/>
  <c r="E87" i="1"/>
  <c r="F87" i="1" s="1"/>
  <c r="E180" i="1"/>
  <c r="E181" i="1" s="1"/>
  <c r="B147" i="1"/>
  <c r="B141" i="1"/>
  <c r="B96" i="1"/>
  <c r="B84" i="1"/>
  <c r="E80" i="1"/>
  <c r="F80" i="1" s="1"/>
  <c r="B165" i="1"/>
  <c r="B115" i="1"/>
  <c r="E113" i="1"/>
  <c r="F113" i="1" s="1"/>
  <c r="E103" i="1"/>
  <c r="F103" i="1" s="1"/>
  <c r="B136" i="1"/>
  <c r="B131" i="1"/>
  <c r="E53" i="1"/>
  <c r="E52" i="1"/>
  <c r="F52" i="1" s="1"/>
  <c r="B61" i="1"/>
  <c r="B47" i="1"/>
  <c r="E46" i="1"/>
  <c r="F46" i="1" s="1"/>
  <c r="E39" i="1"/>
  <c r="F39" i="1" s="1"/>
  <c r="E38" i="1"/>
  <c r="F38" i="1" s="1"/>
  <c r="B171" i="1"/>
  <c r="B153" i="1"/>
  <c r="F20" i="1"/>
  <c r="F141" i="1" l="1"/>
  <c r="J15" i="2"/>
  <c r="F165" i="1"/>
  <c r="F115" i="1"/>
  <c r="F84" i="1"/>
  <c r="E84" i="1"/>
  <c r="F136" i="1"/>
  <c r="F171" i="1"/>
  <c r="E61" i="1"/>
  <c r="E89" i="1"/>
  <c r="F131" i="1"/>
  <c r="F147" i="1"/>
  <c r="F180" i="1"/>
  <c r="F181" i="1" s="1"/>
  <c r="E47" i="1"/>
  <c r="E115" i="1"/>
  <c r="F153" i="1"/>
  <c r="F77" i="1"/>
  <c r="F47" i="1"/>
  <c r="F96" i="1"/>
  <c r="F125" i="1"/>
  <c r="F33" i="1"/>
  <c r="F53" i="1"/>
  <c r="F61" i="1" s="1"/>
  <c r="F8" i="1" l="1"/>
  <c r="F9" i="1"/>
  <c r="F17" i="1"/>
  <c r="F5" i="1"/>
  <c r="F6" i="1"/>
  <c r="F7" i="1"/>
  <c r="F10" i="1"/>
  <c r="F11" i="1"/>
  <c r="F12" i="1"/>
  <c r="F13" i="1"/>
  <c r="F14" i="1"/>
  <c r="F15" i="1"/>
  <c r="F16" i="1"/>
  <c r="F19" i="1"/>
  <c r="E160" i="1"/>
  <c r="E183" i="1" s="1"/>
  <c r="D160" i="1"/>
  <c r="D183" i="1" s="1"/>
  <c r="D184" i="1" s="1"/>
  <c r="B160" i="1"/>
  <c r="B183" i="1" s="1"/>
  <c r="F159" i="1"/>
  <c r="F158" i="1"/>
  <c r="F157" i="1"/>
  <c r="F156" i="1"/>
  <c r="B22" i="1"/>
  <c r="F22" i="1" s="1"/>
  <c r="E21" i="1"/>
  <c r="E23" i="1" s="1"/>
  <c r="B18" i="1"/>
  <c r="F3" i="1"/>
  <c r="F18" i="1" l="1"/>
  <c r="B23" i="1"/>
  <c r="B184" i="1" s="1"/>
  <c r="E184" i="1"/>
  <c r="F21" i="1"/>
  <c r="F23" i="1" s="1"/>
  <c r="F160" i="1"/>
  <c r="F183" i="1" s="1"/>
  <c r="C160" i="1"/>
  <c r="C183" i="1" s="1"/>
  <c r="C184" i="1" s="1"/>
  <c r="F184" i="1" l="1"/>
</calcChain>
</file>

<file path=xl/sharedStrings.xml><?xml version="1.0" encoding="utf-8"?>
<sst xmlns="http://schemas.openxmlformats.org/spreadsheetml/2006/main" count="196" uniqueCount="162">
  <si>
    <t>Q1 Budget</t>
  </si>
  <si>
    <t>Q2 Budget</t>
  </si>
  <si>
    <t>Q3 Budget</t>
  </si>
  <si>
    <t>Budget Total</t>
  </si>
  <si>
    <t>Revenue</t>
  </si>
  <si>
    <t xml:space="preserve">   Amazon Smile</t>
  </si>
  <si>
    <t xml:space="preserve">   Bank Interest</t>
  </si>
  <si>
    <t xml:space="preserve">   Bucks County Program</t>
  </si>
  <si>
    <t xml:space="preserve">   Grants</t>
  </si>
  <si>
    <t xml:space="preserve">   Grassroots</t>
  </si>
  <si>
    <t xml:space="preserve">   In Memory Of</t>
  </si>
  <si>
    <t xml:space="preserve">   Major Gifts</t>
  </si>
  <si>
    <t xml:space="preserve">   BBF Merchandise</t>
  </si>
  <si>
    <t xml:space="preserve">   Program Underwriting</t>
  </si>
  <si>
    <t xml:space="preserve">   Sussex Golf Outing</t>
  </si>
  <si>
    <t xml:space="preserve">   Trail Run 5k/10k</t>
  </si>
  <si>
    <t xml:space="preserve">   Wilmington Golf Outing</t>
  </si>
  <si>
    <t>Total Revenue</t>
  </si>
  <si>
    <t>Expenditures</t>
  </si>
  <si>
    <t xml:space="preserve">   Advertising</t>
  </si>
  <si>
    <t xml:space="preserve">      Creative</t>
  </si>
  <si>
    <t xml:space="preserve">      Digital Advertising</t>
  </si>
  <si>
    <t xml:space="preserve">      Print Advertising</t>
  </si>
  <si>
    <t xml:space="preserve">      Video Production</t>
  </si>
  <si>
    <t xml:space="preserve">   Total Advertising</t>
  </si>
  <si>
    <t>Q4 Budget</t>
  </si>
  <si>
    <t xml:space="preserve">   Giving Tuesday</t>
  </si>
  <si>
    <t xml:space="preserve">   Recurring Donations</t>
  </si>
  <si>
    <t xml:space="preserve">   Discover Bank</t>
  </si>
  <si>
    <t xml:space="preserve">   Desert Willow Golf Outing</t>
  </si>
  <si>
    <t xml:space="preserve">   Operation Safeguard</t>
  </si>
  <si>
    <t xml:space="preserve">   Tax Check Off</t>
  </si>
  <si>
    <t xml:space="preserve">   Run for Child Protection</t>
  </si>
  <si>
    <t xml:space="preserve">   Digital</t>
  </si>
  <si>
    <t xml:space="preserve">      Digital Consulting</t>
  </si>
  <si>
    <t xml:space="preserve">      Website Development</t>
  </si>
  <si>
    <t xml:space="preserve">      Website Hosting</t>
  </si>
  <si>
    <t xml:space="preserve">   Total Digital</t>
  </si>
  <si>
    <t xml:space="preserve">   Dues &amp; Subscriptions</t>
  </si>
  <si>
    <t xml:space="preserve">      Conference Registration</t>
  </si>
  <si>
    <t xml:space="preserve">      Professional Development</t>
  </si>
  <si>
    <t xml:space="preserve">      Membership Dues</t>
  </si>
  <si>
    <t xml:space="preserve">   Total Dues &amp; Subscriptions</t>
  </si>
  <si>
    <t xml:space="preserve">      Catering</t>
  </si>
  <si>
    <t xml:space="preserve">      Rental</t>
  </si>
  <si>
    <t xml:space="preserve">      Travel</t>
  </si>
  <si>
    <t xml:space="preserve">   Total Fundraising Event Expenses</t>
  </si>
  <si>
    <t xml:space="preserve">   Wimington Golf Expenses</t>
  </si>
  <si>
    <t xml:space="preserve">      AV</t>
  </si>
  <si>
    <t xml:space="preserve">      Tournament and Reception Expenses</t>
  </si>
  <si>
    <t xml:space="preserve">      Consulting</t>
  </si>
  <si>
    <t xml:space="preserve">      design</t>
  </si>
  <si>
    <t xml:space="preserve">      Entertainment</t>
  </si>
  <si>
    <t xml:space="preserve">      Prize Insurance</t>
  </si>
  <si>
    <t xml:space="preserve">      Golf &amp; Tennis Gifts</t>
  </si>
  <si>
    <t xml:space="preserve">      Golf Photog</t>
  </si>
  <si>
    <t xml:space="preserve">      Golf Printing</t>
  </si>
  <si>
    <t xml:space="preserve">      Valet</t>
  </si>
  <si>
    <t xml:space="preserve">      Silent Auction</t>
  </si>
  <si>
    <t>Sussex Golf Expenses</t>
  </si>
  <si>
    <t xml:space="preserve">      Flyer Design</t>
  </si>
  <si>
    <t xml:space="preserve">   Total Sussex Golf Expenses</t>
  </si>
  <si>
    <t xml:space="preserve">   Meals and Entertainment</t>
  </si>
  <si>
    <t xml:space="preserve">      catering</t>
  </si>
  <si>
    <t xml:space="preserve">      Gift for volunteer</t>
  </si>
  <si>
    <t xml:space="preserve">      Meetings</t>
  </si>
  <si>
    <t xml:space="preserve">   Total Meals and Entertainment</t>
  </si>
  <si>
    <t xml:space="preserve">   Office Expenses</t>
  </si>
  <si>
    <t xml:space="preserve">      Equipment</t>
  </si>
  <si>
    <t xml:space="preserve">      Software</t>
  </si>
  <si>
    <t xml:space="preserve">   Total Office Expenses</t>
  </si>
  <si>
    <t xml:space="preserve">   Programming Costs</t>
  </si>
  <si>
    <t xml:space="preserve">      Awards</t>
  </si>
  <si>
    <t xml:space="preserve">      NetSmartz</t>
  </si>
  <si>
    <t xml:space="preserve">      Public Allies Fellow</t>
  </si>
  <si>
    <t xml:space="preserve">      Quickball</t>
  </si>
  <si>
    <t xml:space="preserve">      BlueCoats Partnership</t>
  </si>
  <si>
    <t xml:space="preserve">      SOPI Printing</t>
  </si>
  <si>
    <t xml:space="preserve">      Stewards of Children Catering</t>
  </si>
  <si>
    <t xml:space="preserve">      Stewards of Children Books</t>
  </si>
  <si>
    <t xml:space="preserve">      Stewards of Children Online Trainings</t>
  </si>
  <si>
    <t xml:space="preserve">      Stewards of Children Printing</t>
  </si>
  <si>
    <t xml:space="preserve">      Stewards of Children Train the Trainer</t>
  </si>
  <si>
    <t xml:space="preserve">   Total Programming Costs</t>
  </si>
  <si>
    <t xml:space="preserve">   Promotional</t>
  </si>
  <si>
    <t xml:space="preserve">      Swag</t>
  </si>
  <si>
    <t xml:space="preserve">      volunteer swag</t>
  </si>
  <si>
    <t xml:space="preserve">   Total Promotional</t>
  </si>
  <si>
    <t xml:space="preserve">   Run For Child Protection</t>
  </si>
  <si>
    <t xml:space="preserve">      Event Expenses</t>
  </si>
  <si>
    <t xml:space="preserve">      Printing</t>
  </si>
  <si>
    <t xml:space="preserve">   Total Run For Child Protection</t>
  </si>
  <si>
    <t xml:space="preserve">      Staff</t>
  </si>
  <si>
    <t xml:space="preserve">   Total Salary</t>
  </si>
  <si>
    <t xml:space="preserve">   Shipping and delivery expense</t>
  </si>
  <si>
    <t xml:space="preserve">      Postage/Shipping</t>
  </si>
  <si>
    <t xml:space="preserve">   Total Shipping and delivery expense</t>
  </si>
  <si>
    <t xml:space="preserve">   Stationery &amp; Printing</t>
  </si>
  <si>
    <t xml:space="preserve">      Business Cards</t>
  </si>
  <si>
    <t xml:space="preserve">      Misc Printing</t>
  </si>
  <si>
    <t xml:space="preserve">      Thank You Notes</t>
  </si>
  <si>
    <t xml:space="preserve">   Total Stationery &amp; Printing</t>
  </si>
  <si>
    <t xml:space="preserve">   Trail Run Expenses</t>
  </si>
  <si>
    <t xml:space="preserve">      Police</t>
  </si>
  <si>
    <t xml:space="preserve">      Runner Gifts</t>
  </si>
  <si>
    <t xml:space="preserve">   Total Trail Run Expenses</t>
  </si>
  <si>
    <t xml:space="preserve">   Travel</t>
  </si>
  <si>
    <t xml:space="preserve">      airfare</t>
  </si>
  <si>
    <t xml:space="preserve">      amtrak</t>
  </si>
  <si>
    <t xml:space="preserve">      car rental</t>
  </si>
  <si>
    <t xml:space="preserve">      hotel</t>
  </si>
  <si>
    <t xml:space="preserve">      Mileage</t>
  </si>
  <si>
    <t xml:space="preserve">      Parking</t>
  </si>
  <si>
    <t xml:space="preserve">      taxi</t>
  </si>
  <si>
    <t xml:space="preserve">   Total Travel</t>
  </si>
  <si>
    <t>Total Expenditures</t>
  </si>
  <si>
    <t>Net Operating Revenue</t>
  </si>
  <si>
    <t xml:space="preserve">   Desert Willow Golf Expenses</t>
  </si>
  <si>
    <t xml:space="preserve">      Golf Gifts</t>
  </si>
  <si>
    <t xml:space="preserve">      Marketing</t>
  </si>
  <si>
    <t xml:space="preserve">      Invite Design</t>
  </si>
  <si>
    <t xml:space="preserve">      Child ID Kit Materials</t>
  </si>
  <si>
    <t xml:space="preserve">      SOPI Consulting</t>
  </si>
  <si>
    <t xml:space="preserve">      Stewards of Children Travel</t>
  </si>
  <si>
    <t xml:space="preserve">      Internet Safety Program Development</t>
  </si>
  <si>
    <t xml:space="preserve">      Runner Gift</t>
  </si>
  <si>
    <t xml:space="preserve">   Human Capital</t>
  </si>
  <si>
    <t xml:space="preserve">      Event Consulting</t>
  </si>
  <si>
    <t xml:space="preserve">      Benefits</t>
  </si>
  <si>
    <t xml:space="preserve">      Swag Shipping</t>
  </si>
  <si>
    <t xml:space="preserve">   Fundraising Expenses</t>
  </si>
  <si>
    <t xml:space="preserve">      Appeal</t>
  </si>
  <si>
    <t xml:space="preserve">   Appeals</t>
  </si>
  <si>
    <t xml:space="preserve">      Credit Card Processing</t>
  </si>
  <si>
    <t xml:space="preserve">   Total Desert Willow Expenses</t>
  </si>
  <si>
    <t xml:space="preserve">   Total Wilmington Golf Expenses</t>
  </si>
  <si>
    <t xml:space="preserve">   Miscellaneous </t>
  </si>
  <si>
    <t xml:space="preserve">      Bank Charges</t>
  </si>
  <si>
    <t xml:space="preserve">      Charitable Donation</t>
  </si>
  <si>
    <t xml:space="preserve">      Database</t>
  </si>
  <si>
    <t xml:space="preserve">      Insurance</t>
  </si>
  <si>
    <t xml:space="preserve">      Legal &amp; Professional Fees</t>
  </si>
  <si>
    <t xml:space="preserve">      Storage</t>
  </si>
  <si>
    <t xml:space="preserve">      Taxes &amp; Licenses</t>
  </si>
  <si>
    <t xml:space="preserve">   Total Miscellaneous </t>
  </si>
  <si>
    <t xml:space="preserve">      PDL</t>
  </si>
  <si>
    <t xml:space="preserve">      JMA</t>
  </si>
  <si>
    <t>$125,000/year</t>
  </si>
  <si>
    <t>$35,000/year</t>
  </si>
  <si>
    <t>Q5 Budget</t>
  </si>
  <si>
    <t>Q6 Budget</t>
  </si>
  <si>
    <t xml:space="preserve">      Less OS time</t>
  </si>
  <si>
    <t xml:space="preserve">   Add'l Fundraising Event</t>
  </si>
  <si>
    <t>2018 Actual</t>
  </si>
  <si>
    <t>(this is counted in Grass Roots for 2018)</t>
  </si>
  <si>
    <t xml:space="preserve">      Trauma Conference</t>
  </si>
  <si>
    <t>(this does not include</t>
  </si>
  <si>
    <t>special olympics)</t>
  </si>
  <si>
    <t xml:space="preserve">      Add'l lawyer</t>
  </si>
  <si>
    <t xml:space="preserve">      Add'l programming lead</t>
  </si>
  <si>
    <t xml:space="preserve">      Claudine</t>
  </si>
  <si>
    <t xml:space="preserve">      Dan (comms)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</si>
</sst>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"/>
    <numFmt numFmtId="165" formatCode="#,##0.00\ _€"/>
    <numFmt numFmtId="166" formatCode="&quot;$&quot;* #,##0.00\ _€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164" fontId="3" fillId="0" borderId="0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Border="1" applyAlignment="1">
      <alignment wrapText="1"/>
    </xf>
    <xf numFmtId="164" fontId="2" fillId="0" borderId="0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 wrapText="1"/>
    </xf>
    <xf numFmtId="164" fontId="2" fillId="0" borderId="1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left" wrapText="1"/>
    </xf>
    <xf numFmtId="164" fontId="3" fillId="0" borderId="0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wrapText="1"/>
    </xf>
    <xf numFmtId="166" fontId="3" fillId="0" borderId="0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3" fillId="0" borderId="0" xfId="0" applyNumberFormat="1" applyFont="1" applyFill="1" applyBorder="1" applyAlignment="1">
      <alignment horizontal="center" wrapText="1"/>
    </xf>
    <xf numFmtId="0" fontId="4" fillId="0" borderId="0" xfId="0" applyFont="1" applyBorder="1"/>
    <xf numFmtId="164" fontId="3" fillId="0" borderId="0" xfId="0" applyNumberFormat="1" applyFont="1" applyFill="1" applyBorder="1" applyAlignment="1">
      <alignment horizontal="left" wrapText="1"/>
    </xf>
    <xf numFmtId="164" fontId="4" fillId="0" borderId="0" xfId="0" applyNumberFormat="1" applyFont="1" applyBorder="1"/>
    <xf numFmtId="164" fontId="4" fillId="0" borderId="0" xfId="0" applyNumberFormat="1" applyFont="1" applyFill="1" applyBorder="1"/>
    <xf numFmtId="0" fontId="2" fillId="0" borderId="0" xfId="0" applyFont="1" applyFill="1" applyBorder="1" applyAlignment="1">
      <alignment horizontal="left" wrapText="1"/>
    </xf>
    <xf numFmtId="164" fontId="2" fillId="0" borderId="0" xfId="0" applyNumberFormat="1" applyFont="1" applyFill="1" applyBorder="1"/>
    <xf numFmtId="0" fontId="4" fillId="0" borderId="0" xfId="0" applyFont="1" applyFill="1" applyBorder="1"/>
    <xf numFmtId="164" fontId="3" fillId="0" borderId="0" xfId="0" applyNumberFormat="1" applyFont="1" applyFill="1" applyBorder="1"/>
    <xf numFmtId="0" fontId="3" fillId="0" borderId="0" xfId="0" applyFont="1" applyFill="1" applyBorder="1"/>
    <xf numFmtId="165" fontId="2" fillId="0" borderId="0" xfId="0" applyNumberFormat="1" applyFont="1" applyFill="1" applyBorder="1" applyAlignment="1">
      <alignment horizontal="right" wrapText="1"/>
    </xf>
    <xf numFmtId="0" fontId="2" fillId="0" borderId="0" xfId="0" applyFont="1" applyBorder="1" applyAlignment="1">
      <alignment horizontal="left" wrapText="1"/>
    </xf>
    <xf numFmtId="164" fontId="2" fillId="0" borderId="1" xfId="0" applyNumberFormat="1" applyFont="1" applyFill="1" applyBorder="1"/>
    <xf numFmtId="9" fontId="0" fillId="0" borderId="0" xfId="0" applyNumberFormat="1"/>
    <xf numFmtId="164" fontId="0" fillId="0" borderId="0" xfId="0" applyNumberFormat="1"/>
    <xf numFmtId="164" fontId="1" fillId="0" borderId="0" xfId="0" applyNumberFormat="1" applyFont="1"/>
    <xf numFmtId="164" fontId="5" fillId="0" borderId="0" xfId="0" applyNumberFormat="1" applyFont="1" applyBorder="1"/>
    <xf numFmtId="164" fontId="5" fillId="0" borderId="2" xfId="0" applyNumberFormat="1" applyFont="1" applyBorder="1"/>
    <xf numFmtId="164" fontId="3" fillId="0" borderId="2" xfId="0" applyNumberFormat="1" applyFont="1" applyFill="1" applyBorder="1"/>
    <xf numFmtId="164" fontId="3" fillId="0" borderId="2" xfId="0" applyNumberFormat="1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84986-F18C-2445-BA1E-CB4C8B8500EF}">
  <dimension ref="A1:L184"/>
  <sheetViews>
    <sheetView topLeftCell="A178" workbookViewId="0">
      <selection activeCell="G185" sqref="G185"/>
    </sheetView>
  </sheetViews>
  <sheetFormatPr baseColWidth="10" defaultColWidth="20.5" defaultRowHeight="18" x14ac:dyDescent="0.2"/>
  <cols>
    <col min="1" max="1" width="52" style="14" customWidth="1"/>
    <col min="2" max="2" width="15.1640625" style="14" customWidth="1"/>
    <col min="3" max="3" width="20.5" style="14"/>
    <col min="4" max="4" width="20.5" style="20"/>
    <col min="5" max="6" width="20.5" style="14"/>
    <col min="7" max="7" width="21.5" style="14" customWidth="1"/>
    <col min="8" max="8" width="20.5" style="16"/>
    <col min="9" max="16384" width="20.5" style="14"/>
  </cols>
  <sheetData>
    <row r="1" spans="1:8" ht="19" x14ac:dyDescent="0.2">
      <c r="A1" s="12"/>
      <c r="B1" s="1" t="s">
        <v>0</v>
      </c>
      <c r="C1" s="1" t="s">
        <v>1</v>
      </c>
      <c r="D1" s="1" t="s">
        <v>2</v>
      </c>
      <c r="E1" s="1" t="s">
        <v>25</v>
      </c>
      <c r="F1" s="13" t="s">
        <v>3</v>
      </c>
      <c r="H1" s="29" t="s">
        <v>153</v>
      </c>
    </row>
    <row r="2" spans="1:8" ht="19" x14ac:dyDescent="0.2">
      <c r="A2" s="6" t="s">
        <v>4</v>
      </c>
      <c r="B2" s="2"/>
      <c r="C2" s="2"/>
      <c r="D2" s="2"/>
      <c r="E2" s="2"/>
      <c r="F2" s="2"/>
    </row>
    <row r="3" spans="1:8" ht="19" x14ac:dyDescent="0.2">
      <c r="A3" s="6" t="s">
        <v>5</v>
      </c>
      <c r="B3" s="3">
        <v>100</v>
      </c>
      <c r="C3" s="3">
        <v>100</v>
      </c>
      <c r="D3" s="3">
        <v>100</v>
      </c>
      <c r="E3" s="3">
        <v>100</v>
      </c>
      <c r="F3" s="3">
        <f>(((B3)+(C3))+(D3))+(E3)</f>
        <v>400</v>
      </c>
      <c r="H3" s="16">
        <v>420</v>
      </c>
    </row>
    <row r="4" spans="1:8" ht="19" x14ac:dyDescent="0.2">
      <c r="A4" s="6" t="s">
        <v>152</v>
      </c>
      <c r="B4" s="3">
        <v>0</v>
      </c>
      <c r="C4" s="3">
        <v>0</v>
      </c>
      <c r="D4" s="3">
        <v>70000</v>
      </c>
      <c r="E4" s="3">
        <v>0</v>
      </c>
      <c r="F4" s="3">
        <f>SUM(B4:E4)</f>
        <v>70000</v>
      </c>
      <c r="H4" s="16">
        <v>67266</v>
      </c>
    </row>
    <row r="5" spans="1:8" ht="19" x14ac:dyDescent="0.2">
      <c r="A5" s="6" t="s">
        <v>132</v>
      </c>
      <c r="B5" s="3">
        <v>5000</v>
      </c>
      <c r="C5" s="3">
        <v>20000</v>
      </c>
      <c r="D5" s="3">
        <v>0</v>
      </c>
      <c r="E5" s="3">
        <v>30000</v>
      </c>
      <c r="F5" s="3">
        <f t="shared" ref="F5:F22" si="0">(((B5)+(C5))+(D5))+(E5)</f>
        <v>55000</v>
      </c>
      <c r="H5" s="16">
        <v>34284</v>
      </c>
    </row>
    <row r="6" spans="1:8" ht="19" x14ac:dyDescent="0.2">
      <c r="A6" s="6" t="s">
        <v>6</v>
      </c>
      <c r="B6" s="3">
        <v>50</v>
      </c>
      <c r="C6" s="3">
        <v>75</v>
      </c>
      <c r="D6" s="3">
        <v>80</v>
      </c>
      <c r="E6" s="3">
        <v>75</v>
      </c>
      <c r="F6" s="3">
        <f t="shared" si="0"/>
        <v>280</v>
      </c>
      <c r="H6" s="16">
        <v>275</v>
      </c>
    </row>
    <row r="7" spans="1:8" ht="19" x14ac:dyDescent="0.2">
      <c r="A7" s="6" t="s">
        <v>7</v>
      </c>
      <c r="B7" s="3">
        <v>75000</v>
      </c>
      <c r="C7" s="3">
        <v>0</v>
      </c>
      <c r="D7" s="3">
        <v>0</v>
      </c>
      <c r="E7" s="3">
        <v>0</v>
      </c>
      <c r="F7" s="3">
        <f t="shared" si="0"/>
        <v>75000</v>
      </c>
      <c r="H7" s="16">
        <v>500</v>
      </c>
    </row>
    <row r="8" spans="1:8" ht="19" x14ac:dyDescent="0.2">
      <c r="A8" s="6" t="s">
        <v>29</v>
      </c>
      <c r="B8" s="3">
        <v>40000</v>
      </c>
      <c r="C8" s="3">
        <v>17000</v>
      </c>
      <c r="D8" s="3">
        <v>0</v>
      </c>
      <c r="E8" s="3">
        <v>0</v>
      </c>
      <c r="F8" s="3">
        <f t="shared" si="0"/>
        <v>57000</v>
      </c>
      <c r="H8" s="16">
        <v>0</v>
      </c>
    </row>
    <row r="9" spans="1:8" ht="19" x14ac:dyDescent="0.2">
      <c r="A9" s="6" t="s">
        <v>28</v>
      </c>
      <c r="B9" s="3">
        <v>15000</v>
      </c>
      <c r="C9" s="3">
        <v>15000</v>
      </c>
      <c r="D9" s="3">
        <v>21000</v>
      </c>
      <c r="E9" s="3">
        <v>24000</v>
      </c>
      <c r="F9" s="3">
        <f t="shared" si="0"/>
        <v>75000</v>
      </c>
      <c r="H9" s="16">
        <v>0</v>
      </c>
    </row>
    <row r="10" spans="1:8" s="16" customFormat="1" ht="19" x14ac:dyDescent="0.2">
      <c r="A10" s="15" t="s">
        <v>26</v>
      </c>
      <c r="B10" s="16">
        <v>0</v>
      </c>
      <c r="C10" s="16">
        <v>0</v>
      </c>
      <c r="D10" s="17">
        <v>0</v>
      </c>
      <c r="E10" s="16">
        <v>15000</v>
      </c>
      <c r="F10" s="3">
        <f t="shared" si="0"/>
        <v>15000</v>
      </c>
      <c r="H10" s="16">
        <v>29469</v>
      </c>
    </row>
    <row r="11" spans="1:8" ht="19" x14ac:dyDescent="0.2">
      <c r="A11" s="6" t="s">
        <v>8</v>
      </c>
      <c r="B11" s="3">
        <v>10000</v>
      </c>
      <c r="C11" s="3">
        <v>0</v>
      </c>
      <c r="D11" s="3">
        <v>105000</v>
      </c>
      <c r="E11" s="3">
        <v>93000</v>
      </c>
      <c r="F11" s="3">
        <f t="shared" si="0"/>
        <v>208000</v>
      </c>
      <c r="H11" s="16">
        <v>101000</v>
      </c>
    </row>
    <row r="12" spans="1:8" ht="19" x14ac:dyDescent="0.2">
      <c r="A12" s="6" t="s">
        <v>9</v>
      </c>
      <c r="B12" s="3">
        <v>7500</v>
      </c>
      <c r="C12" s="3">
        <v>7500</v>
      </c>
      <c r="D12" s="3">
        <v>7500</v>
      </c>
      <c r="E12" s="3">
        <v>7500</v>
      </c>
      <c r="F12" s="3">
        <f t="shared" si="0"/>
        <v>30000</v>
      </c>
      <c r="H12" s="16">
        <v>39135</v>
      </c>
    </row>
    <row r="13" spans="1:8" ht="19" x14ac:dyDescent="0.2">
      <c r="A13" s="6" t="s">
        <v>10</v>
      </c>
      <c r="B13" s="3">
        <v>250</v>
      </c>
      <c r="C13" s="3">
        <v>250</v>
      </c>
      <c r="D13" s="3">
        <v>250</v>
      </c>
      <c r="E13" s="3">
        <v>250</v>
      </c>
      <c r="F13" s="3">
        <f t="shared" si="0"/>
        <v>1000</v>
      </c>
      <c r="H13" s="16">
        <v>1446</v>
      </c>
    </row>
    <row r="14" spans="1:8" ht="19" x14ac:dyDescent="0.2">
      <c r="A14" s="6" t="s">
        <v>11</v>
      </c>
      <c r="B14" s="3">
        <v>25000</v>
      </c>
      <c r="C14" s="3">
        <v>50000</v>
      </c>
      <c r="D14" s="3">
        <v>50000</v>
      </c>
      <c r="E14" s="3">
        <v>75000</v>
      </c>
      <c r="F14" s="3">
        <f t="shared" si="0"/>
        <v>200000</v>
      </c>
      <c r="H14" s="16">
        <v>274235</v>
      </c>
    </row>
    <row r="15" spans="1:8" ht="19" x14ac:dyDescent="0.2">
      <c r="A15" s="6" t="s">
        <v>12</v>
      </c>
      <c r="B15" s="3">
        <v>1000</v>
      </c>
      <c r="C15" s="3">
        <v>3000</v>
      </c>
      <c r="D15" s="3">
        <v>5000</v>
      </c>
      <c r="E15" s="3">
        <v>5000</v>
      </c>
      <c r="F15" s="3">
        <f t="shared" si="0"/>
        <v>14000</v>
      </c>
      <c r="H15" s="16">
        <v>9170</v>
      </c>
    </row>
    <row r="16" spans="1:8" ht="19" x14ac:dyDescent="0.2">
      <c r="A16" s="6" t="s">
        <v>13</v>
      </c>
      <c r="B16" s="3">
        <v>7500</v>
      </c>
      <c r="C16" s="3">
        <v>207500</v>
      </c>
      <c r="D16" s="3">
        <v>7500</v>
      </c>
      <c r="E16" s="3">
        <v>7500</v>
      </c>
      <c r="F16" s="3">
        <f t="shared" si="0"/>
        <v>230000</v>
      </c>
      <c r="H16" s="16">
        <v>69349</v>
      </c>
    </row>
    <row r="17" spans="1:11" ht="19" x14ac:dyDescent="0.2">
      <c r="A17" s="6" t="s">
        <v>27</v>
      </c>
      <c r="B17" s="3">
        <v>3000</v>
      </c>
      <c r="C17" s="3">
        <v>4000</v>
      </c>
      <c r="D17" s="3">
        <v>5000</v>
      </c>
      <c r="E17" s="3">
        <v>6000</v>
      </c>
      <c r="F17" s="3">
        <f t="shared" si="0"/>
        <v>18000</v>
      </c>
      <c r="H17" s="16">
        <v>15244</v>
      </c>
      <c r="I17" s="14" t="s">
        <v>154</v>
      </c>
    </row>
    <row r="18" spans="1:11" ht="19" x14ac:dyDescent="0.2">
      <c r="A18" s="6" t="s">
        <v>32</v>
      </c>
      <c r="B18" s="3">
        <f>0</f>
        <v>0</v>
      </c>
      <c r="C18" s="3">
        <v>0</v>
      </c>
      <c r="D18" s="3">
        <v>1000</v>
      </c>
      <c r="E18" s="3">
        <v>24000</v>
      </c>
      <c r="F18" s="3">
        <f t="shared" si="0"/>
        <v>25000</v>
      </c>
      <c r="H18" s="16">
        <v>24870</v>
      </c>
    </row>
    <row r="19" spans="1:11" ht="19" x14ac:dyDescent="0.2">
      <c r="A19" s="6" t="s">
        <v>14</v>
      </c>
      <c r="B19" s="3">
        <v>40000</v>
      </c>
      <c r="C19" s="3">
        <v>60000</v>
      </c>
      <c r="D19" s="3">
        <v>0</v>
      </c>
      <c r="E19" s="3">
        <v>0</v>
      </c>
      <c r="F19" s="3">
        <f t="shared" si="0"/>
        <v>100000</v>
      </c>
      <c r="H19" s="16">
        <v>81802</v>
      </c>
    </row>
    <row r="20" spans="1:11" ht="19" x14ac:dyDescent="0.2">
      <c r="A20" s="6" t="s">
        <v>31</v>
      </c>
      <c r="B20" s="3">
        <v>0</v>
      </c>
      <c r="C20" s="3">
        <v>2000</v>
      </c>
      <c r="D20" s="3">
        <v>0</v>
      </c>
      <c r="E20" s="3">
        <v>0</v>
      </c>
      <c r="F20" s="3">
        <f t="shared" si="0"/>
        <v>2000</v>
      </c>
      <c r="H20" s="16">
        <v>0</v>
      </c>
    </row>
    <row r="21" spans="1:11" ht="19" x14ac:dyDescent="0.2">
      <c r="A21" s="6" t="s">
        <v>15</v>
      </c>
      <c r="B21" s="3">
        <v>12500</v>
      </c>
      <c r="C21" s="3">
        <v>7500</v>
      </c>
      <c r="D21" s="3">
        <v>0</v>
      </c>
      <c r="E21" s="3">
        <f>0</f>
        <v>0</v>
      </c>
      <c r="F21" s="3">
        <f t="shared" si="0"/>
        <v>20000</v>
      </c>
      <c r="H21" s="16">
        <v>23336</v>
      </c>
    </row>
    <row r="22" spans="1:11" ht="19" x14ac:dyDescent="0.2">
      <c r="A22" s="4" t="s">
        <v>16</v>
      </c>
      <c r="B22" s="5">
        <f>0</f>
        <v>0</v>
      </c>
      <c r="C22" s="5">
        <v>30000</v>
      </c>
      <c r="D22" s="5">
        <v>235000</v>
      </c>
      <c r="E22" s="5">
        <v>60000</v>
      </c>
      <c r="F22" s="5">
        <f t="shared" si="0"/>
        <v>325000</v>
      </c>
      <c r="H22" s="16">
        <v>406321</v>
      </c>
    </row>
    <row r="23" spans="1:11" ht="19" x14ac:dyDescent="0.2">
      <c r="A23" s="6" t="s">
        <v>17</v>
      </c>
      <c r="B23" s="7">
        <f>SUM(B3:B22)</f>
        <v>241900</v>
      </c>
      <c r="C23" s="7">
        <f>SUM(C3:C22)</f>
        <v>423925</v>
      </c>
      <c r="D23" s="7">
        <f>SUM(D3:D22)</f>
        <v>507430</v>
      </c>
      <c r="E23" s="7">
        <f>SUM(E3:E22)</f>
        <v>347425</v>
      </c>
      <c r="F23" s="7">
        <f>SUM(F3:F22)</f>
        <v>1520680</v>
      </c>
      <c r="H23" s="30">
        <v>1156121</v>
      </c>
    </row>
    <row r="24" spans="1:11" x14ac:dyDescent="0.2">
      <c r="A24" s="6"/>
      <c r="B24" s="7"/>
      <c r="C24" s="7"/>
      <c r="D24" s="7"/>
      <c r="E24" s="7"/>
      <c r="F24" s="7"/>
    </row>
    <row r="25" spans="1:11" ht="19" x14ac:dyDescent="0.2">
      <c r="A25" s="6" t="s">
        <v>18</v>
      </c>
      <c r="B25" s="2"/>
      <c r="C25" s="2"/>
      <c r="D25" s="2"/>
      <c r="E25" s="2"/>
      <c r="F25" s="2"/>
    </row>
    <row r="26" spans="1:11" ht="19" x14ac:dyDescent="0.2">
      <c r="A26" s="6" t="s">
        <v>130</v>
      </c>
      <c r="B26" s="3"/>
      <c r="C26" s="3"/>
      <c r="D26" s="3"/>
      <c r="E26" s="3"/>
      <c r="F26" s="11"/>
    </row>
    <row r="27" spans="1:11" ht="19" x14ac:dyDescent="0.2">
      <c r="A27" s="18" t="s">
        <v>133</v>
      </c>
      <c r="B27" s="3">
        <v>2000</v>
      </c>
      <c r="C27" s="3">
        <v>2500</v>
      </c>
      <c r="D27" s="3">
        <v>6000</v>
      </c>
      <c r="E27" s="3">
        <v>5000</v>
      </c>
      <c r="F27" s="19">
        <f>SUM(B27:E27)</f>
        <v>15500</v>
      </c>
      <c r="H27" s="16">
        <v>11291</v>
      </c>
    </row>
    <row r="28" spans="1:11" ht="19" x14ac:dyDescent="0.2">
      <c r="A28" s="18" t="s">
        <v>131</v>
      </c>
      <c r="B28" s="3">
        <v>0</v>
      </c>
      <c r="C28" s="3">
        <v>6000</v>
      </c>
      <c r="D28" s="3">
        <v>0</v>
      </c>
      <c r="E28" s="3">
        <v>6000</v>
      </c>
      <c r="F28" s="19">
        <f t="shared" ref="F28:F33" si="1">SUM(B28:E28)</f>
        <v>12000</v>
      </c>
      <c r="H28" s="16">
        <v>5552</v>
      </c>
    </row>
    <row r="29" spans="1:11" ht="19" x14ac:dyDescent="0.2">
      <c r="A29" s="18" t="s">
        <v>43</v>
      </c>
      <c r="B29" s="3">
        <v>500</v>
      </c>
      <c r="C29" s="3">
        <v>500</v>
      </c>
      <c r="D29" s="3">
        <v>500</v>
      </c>
      <c r="E29" s="3">
        <v>500</v>
      </c>
      <c r="F29" s="19">
        <f t="shared" si="1"/>
        <v>2000</v>
      </c>
      <c r="H29" s="16">
        <v>0</v>
      </c>
    </row>
    <row r="30" spans="1:11" ht="19" x14ac:dyDescent="0.2">
      <c r="A30" s="18" t="s">
        <v>120</v>
      </c>
      <c r="B30" s="3">
        <v>250</v>
      </c>
      <c r="C30" s="3">
        <v>0</v>
      </c>
      <c r="D30" s="3">
        <v>250</v>
      </c>
      <c r="E30" s="3">
        <v>0</v>
      </c>
      <c r="F30" s="19">
        <f t="shared" si="1"/>
        <v>500</v>
      </c>
      <c r="H30" s="16">
        <v>450</v>
      </c>
    </row>
    <row r="31" spans="1:11" ht="19" x14ac:dyDescent="0.2">
      <c r="A31" s="18" t="s">
        <v>44</v>
      </c>
      <c r="B31" s="3">
        <v>500</v>
      </c>
      <c r="C31" s="3">
        <v>500</v>
      </c>
      <c r="D31" s="3">
        <v>500</v>
      </c>
      <c r="E31" s="3">
        <v>500</v>
      </c>
      <c r="F31" s="19">
        <f t="shared" si="1"/>
        <v>2000</v>
      </c>
      <c r="H31" s="16">
        <v>0</v>
      </c>
    </row>
    <row r="32" spans="1:11" ht="19" x14ac:dyDescent="0.2">
      <c r="A32" s="8" t="s">
        <v>45</v>
      </c>
      <c r="B32" s="5">
        <v>1000</v>
      </c>
      <c r="C32" s="5">
        <v>1000</v>
      </c>
      <c r="D32" s="5">
        <v>1000</v>
      </c>
      <c r="E32" s="5">
        <v>1000</v>
      </c>
      <c r="F32" s="25">
        <f t="shared" si="1"/>
        <v>4000</v>
      </c>
      <c r="H32" s="16">
        <v>17548</v>
      </c>
      <c r="K32" s="20"/>
    </row>
    <row r="33" spans="1:12" s="11" customFormat="1" ht="19" x14ac:dyDescent="0.2">
      <c r="A33" s="6" t="s">
        <v>46</v>
      </c>
      <c r="B33" s="7">
        <f>SUM(B27:B32)</f>
        <v>4250</v>
      </c>
      <c r="C33" s="7">
        <f t="shared" ref="C33:E33" si="2">SUM(C27:C32)</f>
        <v>10500</v>
      </c>
      <c r="D33" s="7">
        <f t="shared" si="2"/>
        <v>8250</v>
      </c>
      <c r="E33" s="7">
        <f t="shared" si="2"/>
        <v>13000</v>
      </c>
      <c r="F33" s="21">
        <f t="shared" si="1"/>
        <v>36000</v>
      </c>
      <c r="H33" s="31">
        <f>SUM(H27:H32)</f>
        <v>34841</v>
      </c>
    </row>
    <row r="34" spans="1:12" s="11" customFormat="1" x14ac:dyDescent="0.2">
      <c r="A34" s="6"/>
      <c r="B34" s="7"/>
      <c r="C34" s="7"/>
      <c r="D34" s="7"/>
      <c r="E34" s="7"/>
      <c r="F34" s="22"/>
      <c r="H34" s="19"/>
    </row>
    <row r="35" spans="1:12" s="11" customFormat="1" ht="19" x14ac:dyDescent="0.2">
      <c r="A35" s="6" t="s">
        <v>47</v>
      </c>
      <c r="B35" s="3"/>
      <c r="C35" s="3"/>
      <c r="D35" s="3"/>
      <c r="E35" s="3"/>
      <c r="H35" s="19"/>
    </row>
    <row r="36" spans="1:12" s="11" customFormat="1" ht="19" x14ac:dyDescent="0.2">
      <c r="A36" s="18" t="s">
        <v>48</v>
      </c>
      <c r="B36" s="3">
        <v>0</v>
      </c>
      <c r="C36" s="3">
        <v>0</v>
      </c>
      <c r="D36" s="3">
        <v>7000</v>
      </c>
      <c r="E36" s="3">
        <v>0</v>
      </c>
      <c r="F36" s="19">
        <f>SUM(B36:E36)</f>
        <v>7000</v>
      </c>
      <c r="H36" s="3">
        <v>6923</v>
      </c>
      <c r="I36" s="3"/>
      <c r="J36" s="3"/>
      <c r="K36" s="3"/>
      <c r="L36" s="3"/>
    </row>
    <row r="37" spans="1:12" s="11" customFormat="1" ht="19" x14ac:dyDescent="0.2">
      <c r="A37" s="18" t="s">
        <v>49</v>
      </c>
      <c r="B37" s="3">
        <v>3500</v>
      </c>
      <c r="C37" s="3">
        <v>0</v>
      </c>
      <c r="D37" s="3">
        <v>100</v>
      </c>
      <c r="E37" s="3">
        <v>120000</v>
      </c>
      <c r="F37" s="19">
        <f t="shared" ref="F37:F46" si="3">SUM(B37:E37)</f>
        <v>123600</v>
      </c>
      <c r="H37" s="19">
        <v>131576</v>
      </c>
    </row>
    <row r="38" spans="1:12" s="11" customFormat="1" ht="19" x14ac:dyDescent="0.2">
      <c r="A38" s="18" t="s">
        <v>50</v>
      </c>
      <c r="B38" s="3">
        <v>2500</v>
      </c>
      <c r="C38" s="3">
        <v>0</v>
      </c>
      <c r="D38" s="3">
        <v>5000</v>
      </c>
      <c r="E38" s="3">
        <f>0</f>
        <v>0</v>
      </c>
      <c r="F38" s="19">
        <f t="shared" si="3"/>
        <v>7500</v>
      </c>
      <c r="H38" s="19">
        <v>7500</v>
      </c>
    </row>
    <row r="39" spans="1:12" s="11" customFormat="1" ht="19" x14ac:dyDescent="0.2">
      <c r="A39" s="18" t="s">
        <v>51</v>
      </c>
      <c r="B39" s="3">
        <v>0</v>
      </c>
      <c r="C39" s="3">
        <v>400</v>
      </c>
      <c r="D39" s="3">
        <v>0</v>
      </c>
      <c r="E39" s="3">
        <f>0</f>
        <v>0</v>
      </c>
      <c r="F39" s="19">
        <f t="shared" si="3"/>
        <v>400</v>
      </c>
      <c r="H39" s="19">
        <v>400</v>
      </c>
    </row>
    <row r="40" spans="1:12" s="11" customFormat="1" ht="19" x14ac:dyDescent="0.2">
      <c r="A40" s="18" t="s">
        <v>52</v>
      </c>
      <c r="B40" s="3">
        <v>0</v>
      </c>
      <c r="C40" s="3">
        <v>0</v>
      </c>
      <c r="D40" s="3">
        <v>2500</v>
      </c>
      <c r="E40" s="3">
        <v>0</v>
      </c>
      <c r="F40" s="19">
        <f t="shared" si="3"/>
        <v>2500</v>
      </c>
      <c r="H40" s="19">
        <v>2310</v>
      </c>
    </row>
    <row r="41" spans="1:12" s="22" customFormat="1" ht="19" x14ac:dyDescent="0.2">
      <c r="A41" s="18" t="s">
        <v>53</v>
      </c>
      <c r="B41" s="3">
        <v>0</v>
      </c>
      <c r="C41" s="3">
        <v>0</v>
      </c>
      <c r="D41" s="3">
        <v>550</v>
      </c>
      <c r="E41" s="3">
        <v>0</v>
      </c>
      <c r="F41" s="19">
        <f t="shared" si="3"/>
        <v>550</v>
      </c>
      <c r="H41" s="19">
        <v>530</v>
      </c>
    </row>
    <row r="42" spans="1:12" s="11" customFormat="1" ht="19" x14ac:dyDescent="0.2">
      <c r="A42" s="18" t="s">
        <v>54</v>
      </c>
      <c r="B42" s="3">
        <v>0</v>
      </c>
      <c r="C42" s="3">
        <v>0</v>
      </c>
      <c r="D42" s="3">
        <v>15000</v>
      </c>
      <c r="E42" s="3">
        <v>0</v>
      </c>
      <c r="F42" s="19">
        <f t="shared" si="3"/>
        <v>15000</v>
      </c>
      <c r="H42" s="19">
        <v>14136</v>
      </c>
    </row>
    <row r="43" spans="1:12" s="11" customFormat="1" ht="19" x14ac:dyDescent="0.2">
      <c r="A43" s="18" t="s">
        <v>55</v>
      </c>
      <c r="B43" s="3">
        <v>0</v>
      </c>
      <c r="C43" s="3">
        <v>0</v>
      </c>
      <c r="D43" s="3">
        <v>0</v>
      </c>
      <c r="E43" s="3">
        <v>1500</v>
      </c>
      <c r="F43" s="19">
        <f t="shared" si="3"/>
        <v>1500</v>
      </c>
      <c r="H43" s="19">
        <v>0</v>
      </c>
    </row>
    <row r="44" spans="1:12" s="11" customFormat="1" ht="19" x14ac:dyDescent="0.2">
      <c r="A44" s="18" t="s">
        <v>56</v>
      </c>
      <c r="B44" s="3">
        <v>0</v>
      </c>
      <c r="C44" s="3">
        <v>500</v>
      </c>
      <c r="D44" s="3">
        <v>2700</v>
      </c>
      <c r="E44" s="3">
        <v>0</v>
      </c>
      <c r="F44" s="19">
        <f t="shared" si="3"/>
        <v>3200</v>
      </c>
      <c r="H44" s="19">
        <v>3006</v>
      </c>
    </row>
    <row r="45" spans="1:12" s="11" customFormat="1" ht="19" x14ac:dyDescent="0.2">
      <c r="A45" s="18" t="s">
        <v>57</v>
      </c>
      <c r="B45" s="3">
        <v>0</v>
      </c>
      <c r="C45" s="3">
        <v>0</v>
      </c>
      <c r="D45" s="3">
        <v>1000</v>
      </c>
      <c r="E45" s="3">
        <v>0</v>
      </c>
      <c r="F45" s="19">
        <f t="shared" si="3"/>
        <v>1000</v>
      </c>
      <c r="H45" s="19">
        <v>962</v>
      </c>
    </row>
    <row r="46" spans="1:12" s="11" customFormat="1" ht="19" x14ac:dyDescent="0.2">
      <c r="A46" s="18" t="s">
        <v>58</v>
      </c>
      <c r="B46" s="5">
        <v>1000</v>
      </c>
      <c r="C46" s="5">
        <v>0</v>
      </c>
      <c r="D46" s="5">
        <v>0</v>
      </c>
      <c r="E46" s="5">
        <f>850</f>
        <v>850</v>
      </c>
      <c r="F46" s="25">
        <f t="shared" si="3"/>
        <v>1850</v>
      </c>
      <c r="H46" s="19">
        <v>0</v>
      </c>
    </row>
    <row r="47" spans="1:12" s="22" customFormat="1" ht="19" x14ac:dyDescent="0.2">
      <c r="A47" s="6" t="s">
        <v>135</v>
      </c>
      <c r="B47" s="7">
        <f>SUM(B36:B46)</f>
        <v>7000</v>
      </c>
      <c r="C47" s="7">
        <f t="shared" ref="C47:F47" si="4">SUM(C36:C46)</f>
        <v>900</v>
      </c>
      <c r="D47" s="7">
        <f t="shared" si="4"/>
        <v>33850</v>
      </c>
      <c r="E47" s="7">
        <f t="shared" si="4"/>
        <v>122350</v>
      </c>
      <c r="F47" s="7">
        <f t="shared" si="4"/>
        <v>164100</v>
      </c>
      <c r="H47" s="31">
        <f>SUM(H36:H46)</f>
        <v>167343</v>
      </c>
    </row>
    <row r="48" spans="1:12" s="11" customFormat="1" x14ac:dyDescent="0.2">
      <c r="B48" s="19"/>
      <c r="C48" s="19"/>
      <c r="D48" s="19"/>
      <c r="E48" s="19"/>
      <c r="H48" s="19"/>
    </row>
    <row r="49" spans="1:12" s="11" customFormat="1" ht="19" x14ac:dyDescent="0.2">
      <c r="A49" s="6" t="s">
        <v>59</v>
      </c>
      <c r="B49" s="19"/>
      <c r="C49" s="19"/>
      <c r="D49" s="19"/>
      <c r="E49" s="19"/>
      <c r="H49" s="19"/>
    </row>
    <row r="50" spans="1:12" s="11" customFormat="1" ht="19" x14ac:dyDescent="0.2">
      <c r="A50" s="18" t="s">
        <v>48</v>
      </c>
      <c r="B50" s="3">
        <v>0</v>
      </c>
      <c r="C50" s="3">
        <v>0</v>
      </c>
      <c r="D50" s="3">
        <v>0</v>
      </c>
      <c r="E50" s="3">
        <v>0</v>
      </c>
      <c r="F50" s="19">
        <f>SUM(B50:E50)</f>
        <v>0</v>
      </c>
      <c r="H50" s="19">
        <v>0</v>
      </c>
    </row>
    <row r="51" spans="1:12" s="11" customFormat="1" ht="19" x14ac:dyDescent="0.2">
      <c r="A51" s="18" t="s">
        <v>49</v>
      </c>
      <c r="B51" s="3">
        <v>0</v>
      </c>
      <c r="C51" s="3">
        <v>37500</v>
      </c>
      <c r="D51" s="3">
        <v>500</v>
      </c>
      <c r="E51" s="3">
        <v>0</v>
      </c>
      <c r="F51" s="19">
        <f t="shared" ref="F51:F60" si="5">SUM(B51:E51)</f>
        <v>38000</v>
      </c>
      <c r="H51" s="19">
        <v>33463</v>
      </c>
    </row>
    <row r="52" spans="1:12" s="11" customFormat="1" ht="19" x14ac:dyDescent="0.2">
      <c r="A52" s="18" t="s">
        <v>50</v>
      </c>
      <c r="B52" s="3">
        <v>2000</v>
      </c>
      <c r="C52" s="3">
        <v>2500</v>
      </c>
      <c r="D52" s="3">
        <v>0</v>
      </c>
      <c r="E52" s="3">
        <f>0</f>
        <v>0</v>
      </c>
      <c r="F52" s="19">
        <f t="shared" si="5"/>
        <v>4500</v>
      </c>
      <c r="H52" s="19">
        <v>4500</v>
      </c>
    </row>
    <row r="53" spans="1:12" s="11" customFormat="1" ht="19" x14ac:dyDescent="0.2">
      <c r="A53" s="18" t="s">
        <v>60</v>
      </c>
      <c r="B53" s="3">
        <v>450</v>
      </c>
      <c r="C53" s="3">
        <v>0</v>
      </c>
      <c r="D53" s="3">
        <v>0</v>
      </c>
      <c r="E53" s="3">
        <f>0</f>
        <v>0</v>
      </c>
      <c r="F53" s="19">
        <f t="shared" si="5"/>
        <v>450</v>
      </c>
      <c r="H53" s="19">
        <v>450</v>
      </c>
    </row>
    <row r="54" spans="1:12" s="11" customFormat="1" ht="19" x14ac:dyDescent="0.2">
      <c r="A54" s="18" t="s">
        <v>52</v>
      </c>
      <c r="B54" s="3">
        <v>0</v>
      </c>
      <c r="C54" s="3">
        <v>200</v>
      </c>
      <c r="D54" s="3">
        <v>0</v>
      </c>
      <c r="E54" s="3">
        <v>0</v>
      </c>
      <c r="F54" s="19">
        <f t="shared" si="5"/>
        <v>200</v>
      </c>
      <c r="H54" s="19">
        <v>170</v>
      </c>
    </row>
    <row r="55" spans="1:12" s="11" customFormat="1" ht="19" x14ac:dyDescent="0.2">
      <c r="A55" s="18" t="s">
        <v>53</v>
      </c>
      <c r="B55" s="3">
        <v>0</v>
      </c>
      <c r="C55" s="3">
        <v>500</v>
      </c>
      <c r="D55" s="3">
        <v>0</v>
      </c>
      <c r="E55" s="3">
        <v>0</v>
      </c>
      <c r="F55" s="19">
        <f t="shared" si="5"/>
        <v>500</v>
      </c>
      <c r="H55" s="19">
        <v>0</v>
      </c>
    </row>
    <row r="56" spans="1:12" s="22" customFormat="1" ht="19" x14ac:dyDescent="0.2">
      <c r="A56" s="18" t="s">
        <v>54</v>
      </c>
      <c r="B56" s="3">
        <v>0</v>
      </c>
      <c r="C56" s="3">
        <v>1200</v>
      </c>
      <c r="D56" s="3">
        <v>0</v>
      </c>
      <c r="E56" s="3">
        <v>0</v>
      </c>
      <c r="F56" s="19">
        <f t="shared" si="5"/>
        <v>1200</v>
      </c>
      <c r="H56" s="19">
        <v>7121</v>
      </c>
    </row>
    <row r="57" spans="1:12" s="22" customFormat="1" ht="19" x14ac:dyDescent="0.2">
      <c r="A57" s="18" t="s">
        <v>55</v>
      </c>
      <c r="B57" s="3">
        <v>0</v>
      </c>
      <c r="C57" s="3">
        <v>500</v>
      </c>
      <c r="D57" s="3">
        <v>0</v>
      </c>
      <c r="E57" s="3">
        <v>0</v>
      </c>
      <c r="F57" s="19">
        <f t="shared" si="5"/>
        <v>500</v>
      </c>
      <c r="H57" s="19">
        <v>0</v>
      </c>
    </row>
    <row r="58" spans="1:12" s="11" customFormat="1" ht="19" x14ac:dyDescent="0.2">
      <c r="A58" s="18" t="s">
        <v>56</v>
      </c>
      <c r="B58" s="3">
        <v>500</v>
      </c>
      <c r="C58" s="3">
        <v>200</v>
      </c>
      <c r="D58" s="3">
        <v>0</v>
      </c>
      <c r="E58" s="3">
        <v>0</v>
      </c>
      <c r="F58" s="19">
        <f t="shared" si="5"/>
        <v>700</v>
      </c>
      <c r="H58" s="19">
        <v>698</v>
      </c>
    </row>
    <row r="59" spans="1:12" s="11" customFormat="1" ht="19" x14ac:dyDescent="0.2">
      <c r="A59" s="18" t="s">
        <v>119</v>
      </c>
      <c r="B59" s="3">
        <v>0</v>
      </c>
      <c r="C59" s="3">
        <v>0</v>
      </c>
      <c r="D59" s="3">
        <v>0</v>
      </c>
      <c r="E59" s="3">
        <v>99</v>
      </c>
      <c r="F59" s="19">
        <f t="shared" si="5"/>
        <v>99</v>
      </c>
      <c r="H59" s="19">
        <v>99</v>
      </c>
    </row>
    <row r="60" spans="1:12" s="11" customFormat="1" ht="19" x14ac:dyDescent="0.2">
      <c r="A60" s="18" t="s">
        <v>58</v>
      </c>
      <c r="B60" s="5">
        <v>1000</v>
      </c>
      <c r="C60" s="5">
        <v>900</v>
      </c>
      <c r="D60" s="5">
        <v>0</v>
      </c>
      <c r="E60" s="5">
        <v>0</v>
      </c>
      <c r="F60" s="25">
        <f t="shared" si="5"/>
        <v>1900</v>
      </c>
      <c r="G60" s="6"/>
      <c r="H60" s="3">
        <v>0</v>
      </c>
      <c r="I60" s="23"/>
      <c r="J60" s="23"/>
      <c r="K60" s="23"/>
      <c r="L60" s="23"/>
    </row>
    <row r="61" spans="1:12" s="11" customFormat="1" ht="19" x14ac:dyDescent="0.2">
      <c r="A61" s="6" t="s">
        <v>61</v>
      </c>
      <c r="B61" s="7">
        <f>SUM(B50:B60)</f>
        <v>3950</v>
      </c>
      <c r="C61" s="7">
        <f t="shared" ref="C61:F61" si="6">SUM(C50:C60)</f>
        <v>43500</v>
      </c>
      <c r="D61" s="7">
        <f t="shared" si="6"/>
        <v>500</v>
      </c>
      <c r="E61" s="7">
        <f t="shared" si="6"/>
        <v>99</v>
      </c>
      <c r="F61" s="7">
        <f t="shared" si="6"/>
        <v>48049</v>
      </c>
      <c r="G61" s="6"/>
      <c r="H61" s="32">
        <f>SUM(H50:H60)</f>
        <v>46501</v>
      </c>
      <c r="I61" s="23"/>
      <c r="J61" s="23"/>
      <c r="K61" s="23"/>
      <c r="L61" s="23"/>
    </row>
    <row r="62" spans="1:12" s="11" customFormat="1" x14ac:dyDescent="0.2">
      <c r="A62" s="6"/>
      <c r="B62" s="7"/>
      <c r="C62" s="7"/>
      <c r="D62" s="7"/>
      <c r="E62" s="7"/>
      <c r="F62" s="22"/>
      <c r="G62" s="6"/>
      <c r="H62" s="3"/>
      <c r="I62" s="23"/>
      <c r="J62" s="23"/>
      <c r="K62" s="23"/>
      <c r="L62" s="23"/>
    </row>
    <row r="63" spans="1:12" s="11" customFormat="1" ht="19" x14ac:dyDescent="0.2">
      <c r="A63" s="6" t="s">
        <v>117</v>
      </c>
      <c r="B63" s="3"/>
      <c r="C63" s="3"/>
      <c r="D63" s="3"/>
      <c r="E63" s="3"/>
      <c r="F63" s="22"/>
      <c r="G63" s="6"/>
      <c r="H63" s="3"/>
      <c r="I63" s="23"/>
      <c r="J63" s="23"/>
      <c r="K63" s="23"/>
      <c r="L63" s="23"/>
    </row>
    <row r="64" spans="1:12" s="11" customFormat="1" ht="19" x14ac:dyDescent="0.2">
      <c r="A64" s="18" t="s">
        <v>48</v>
      </c>
      <c r="B64" s="3">
        <v>0</v>
      </c>
      <c r="C64" s="3">
        <v>0</v>
      </c>
      <c r="D64" s="3">
        <v>0</v>
      </c>
      <c r="E64" s="3">
        <v>0</v>
      </c>
      <c r="F64" s="19">
        <f>SUM(B64:E64)</f>
        <v>0</v>
      </c>
      <c r="G64" s="6"/>
      <c r="H64" s="3">
        <v>0</v>
      </c>
      <c r="I64" s="23"/>
      <c r="J64" s="23"/>
      <c r="K64" s="23"/>
      <c r="L64" s="23"/>
    </row>
    <row r="65" spans="1:12" s="11" customFormat="1" ht="19" x14ac:dyDescent="0.2">
      <c r="A65" s="18" t="s">
        <v>49</v>
      </c>
      <c r="B65" s="3">
        <v>20730</v>
      </c>
      <c r="C65" s="3">
        <v>0</v>
      </c>
      <c r="D65" s="3">
        <v>0</v>
      </c>
      <c r="E65" s="3">
        <v>2500</v>
      </c>
      <c r="F65" s="19">
        <f t="shared" ref="F65:F76" si="7">SUM(B65:E65)</f>
        <v>23230</v>
      </c>
      <c r="G65" s="6"/>
      <c r="H65" s="3">
        <v>2500</v>
      </c>
      <c r="I65" s="23"/>
      <c r="J65" s="23"/>
      <c r="K65" s="23"/>
      <c r="L65" s="23"/>
    </row>
    <row r="66" spans="1:12" s="11" customFormat="1" ht="19" x14ac:dyDescent="0.2">
      <c r="A66" s="18" t="s">
        <v>50</v>
      </c>
      <c r="B66" s="3">
        <v>4000</v>
      </c>
      <c r="C66" s="3">
        <v>0</v>
      </c>
      <c r="D66" s="3">
        <v>0</v>
      </c>
      <c r="E66" s="3">
        <v>2000</v>
      </c>
      <c r="F66" s="19">
        <f t="shared" si="7"/>
        <v>6000</v>
      </c>
      <c r="G66" s="6"/>
      <c r="H66" s="3">
        <v>0</v>
      </c>
      <c r="I66" s="23"/>
      <c r="J66" s="23"/>
      <c r="K66" s="23"/>
      <c r="L66" s="23"/>
    </row>
    <row r="67" spans="1:12" s="11" customFormat="1" ht="19" x14ac:dyDescent="0.2">
      <c r="A67" s="18" t="s">
        <v>60</v>
      </c>
      <c r="B67" s="3">
        <v>250</v>
      </c>
      <c r="C67" s="3">
        <v>0</v>
      </c>
      <c r="D67" s="3">
        <v>0</v>
      </c>
      <c r="E67" s="3">
        <v>0</v>
      </c>
      <c r="F67" s="19">
        <f t="shared" si="7"/>
        <v>250</v>
      </c>
      <c r="G67" s="6"/>
      <c r="H67" s="3">
        <v>150</v>
      </c>
      <c r="I67" s="23"/>
      <c r="J67" s="23"/>
      <c r="K67" s="23"/>
      <c r="L67" s="23"/>
    </row>
    <row r="68" spans="1:12" s="11" customFormat="1" ht="19" x14ac:dyDescent="0.2">
      <c r="A68" s="18" t="s">
        <v>52</v>
      </c>
      <c r="B68" s="3">
        <v>1000</v>
      </c>
      <c r="C68" s="3">
        <v>0</v>
      </c>
      <c r="D68" s="3">
        <v>0</v>
      </c>
      <c r="E68" s="3">
        <v>0</v>
      </c>
      <c r="F68" s="19">
        <f t="shared" si="7"/>
        <v>1000</v>
      </c>
      <c r="G68" s="6"/>
      <c r="H68" s="3">
        <v>0</v>
      </c>
      <c r="I68" s="23"/>
      <c r="J68" s="23"/>
      <c r="K68" s="23"/>
      <c r="L68" s="23"/>
    </row>
    <row r="69" spans="1:12" s="11" customFormat="1" ht="19" x14ac:dyDescent="0.2">
      <c r="A69" s="18" t="s">
        <v>53</v>
      </c>
      <c r="B69" s="3">
        <v>600</v>
      </c>
      <c r="C69" s="3">
        <v>0</v>
      </c>
      <c r="D69" s="3">
        <v>0</v>
      </c>
      <c r="E69" s="3">
        <v>0</v>
      </c>
      <c r="F69" s="19">
        <f t="shared" si="7"/>
        <v>600</v>
      </c>
      <c r="G69" s="6"/>
      <c r="H69" s="3">
        <v>0</v>
      </c>
      <c r="I69" s="23"/>
      <c r="J69" s="23"/>
      <c r="K69" s="23"/>
      <c r="L69" s="23"/>
    </row>
    <row r="70" spans="1:12" s="11" customFormat="1" ht="19" x14ac:dyDescent="0.2">
      <c r="A70" s="18" t="s">
        <v>118</v>
      </c>
      <c r="B70" s="3">
        <v>4400</v>
      </c>
      <c r="C70" s="3">
        <v>0</v>
      </c>
      <c r="D70" s="3">
        <v>0</v>
      </c>
      <c r="E70" s="3">
        <v>0</v>
      </c>
      <c r="F70" s="19">
        <f t="shared" si="7"/>
        <v>4400</v>
      </c>
      <c r="G70" s="6"/>
      <c r="H70" s="3">
        <v>0</v>
      </c>
      <c r="I70" s="23"/>
      <c r="J70" s="23"/>
      <c r="K70" s="23"/>
      <c r="L70" s="23"/>
    </row>
    <row r="71" spans="1:12" s="22" customFormat="1" ht="19" x14ac:dyDescent="0.2">
      <c r="A71" s="18" t="s">
        <v>55</v>
      </c>
      <c r="B71" s="3">
        <v>750</v>
      </c>
      <c r="C71" s="3">
        <v>0</v>
      </c>
      <c r="D71" s="3">
        <v>0</v>
      </c>
      <c r="E71" s="3">
        <v>0</v>
      </c>
      <c r="F71" s="19">
        <f t="shared" si="7"/>
        <v>750</v>
      </c>
      <c r="G71" s="6"/>
      <c r="H71" s="3">
        <v>0</v>
      </c>
      <c r="I71" s="9"/>
      <c r="J71" s="9"/>
      <c r="K71" s="9"/>
      <c r="L71" s="9"/>
    </row>
    <row r="72" spans="1:12" s="11" customFormat="1" ht="19" x14ac:dyDescent="0.2">
      <c r="A72" s="18" t="s">
        <v>56</v>
      </c>
      <c r="B72" s="3">
        <v>1400</v>
      </c>
      <c r="C72" s="3">
        <v>0</v>
      </c>
      <c r="D72" s="3">
        <v>0</v>
      </c>
      <c r="E72" s="3">
        <v>0</v>
      </c>
      <c r="F72" s="19">
        <f t="shared" si="7"/>
        <v>1400</v>
      </c>
      <c r="G72" s="6"/>
      <c r="H72" s="3">
        <v>0</v>
      </c>
      <c r="I72" s="9"/>
      <c r="J72" s="9"/>
      <c r="K72" s="9"/>
      <c r="L72" s="9"/>
    </row>
    <row r="73" spans="1:12" s="11" customFormat="1" ht="19" x14ac:dyDescent="0.2">
      <c r="A73" s="18" t="s">
        <v>119</v>
      </c>
      <c r="B73" s="3">
        <v>1000</v>
      </c>
      <c r="C73" s="3">
        <v>0</v>
      </c>
      <c r="D73" s="3">
        <v>0</v>
      </c>
      <c r="E73" s="3">
        <v>1000</v>
      </c>
      <c r="F73" s="19">
        <f t="shared" si="7"/>
        <v>2000</v>
      </c>
      <c r="G73" s="6"/>
      <c r="H73" s="3">
        <v>800</v>
      </c>
      <c r="I73" s="9"/>
      <c r="J73" s="9"/>
      <c r="K73" s="9"/>
      <c r="L73" s="9"/>
    </row>
    <row r="74" spans="1:12" s="11" customFormat="1" ht="19" x14ac:dyDescent="0.2">
      <c r="A74" s="18" t="s">
        <v>57</v>
      </c>
      <c r="B74" s="3">
        <v>750</v>
      </c>
      <c r="C74" s="3">
        <v>0</v>
      </c>
      <c r="D74" s="3">
        <v>0</v>
      </c>
      <c r="E74" s="3">
        <v>0</v>
      </c>
      <c r="F74" s="19">
        <f t="shared" si="7"/>
        <v>750</v>
      </c>
      <c r="G74" s="6"/>
      <c r="H74" s="3">
        <v>0</v>
      </c>
      <c r="I74" s="9"/>
      <c r="J74" s="9"/>
      <c r="K74" s="9"/>
      <c r="L74" s="9"/>
    </row>
    <row r="75" spans="1:12" s="11" customFormat="1" ht="19" x14ac:dyDescent="0.2">
      <c r="A75" s="18" t="s">
        <v>45</v>
      </c>
      <c r="B75" s="3">
        <v>12000</v>
      </c>
      <c r="C75" s="3">
        <v>0</v>
      </c>
      <c r="D75" s="3">
        <v>0</v>
      </c>
      <c r="E75" s="3">
        <v>0</v>
      </c>
      <c r="F75" s="19">
        <f t="shared" si="7"/>
        <v>12000</v>
      </c>
      <c r="G75" s="6"/>
      <c r="H75" s="3">
        <v>0</v>
      </c>
      <c r="I75" s="9"/>
      <c r="J75" s="9"/>
      <c r="K75" s="9"/>
      <c r="L75" s="9"/>
    </row>
    <row r="76" spans="1:12" s="11" customFormat="1" ht="19" x14ac:dyDescent="0.2">
      <c r="A76" s="18" t="s">
        <v>58</v>
      </c>
      <c r="B76" s="5">
        <v>1900</v>
      </c>
      <c r="C76" s="5">
        <v>0</v>
      </c>
      <c r="D76" s="5">
        <v>0</v>
      </c>
      <c r="E76" s="5">
        <v>0</v>
      </c>
      <c r="F76" s="25">
        <f t="shared" si="7"/>
        <v>1900</v>
      </c>
      <c r="G76" s="6"/>
      <c r="H76" s="3">
        <v>0</v>
      </c>
      <c r="I76" s="9"/>
      <c r="J76" s="9"/>
      <c r="K76" s="9"/>
      <c r="L76" s="9"/>
    </row>
    <row r="77" spans="1:12" s="11" customFormat="1" ht="19" x14ac:dyDescent="0.2">
      <c r="A77" s="6" t="s">
        <v>134</v>
      </c>
      <c r="B77" s="7">
        <f>SUM(B64:B76)</f>
        <v>48780</v>
      </c>
      <c r="C77" s="7">
        <f t="shared" ref="C77:F77" si="8">SUM(C64:C76)</f>
        <v>0</v>
      </c>
      <c r="D77" s="7">
        <f t="shared" si="8"/>
        <v>0</v>
      </c>
      <c r="E77" s="7">
        <f t="shared" si="8"/>
        <v>5500</v>
      </c>
      <c r="F77" s="7">
        <f t="shared" si="8"/>
        <v>54280</v>
      </c>
      <c r="G77" s="6"/>
      <c r="H77" s="32">
        <f>SUM(H64:H76)</f>
        <v>3450</v>
      </c>
      <c r="I77" s="9"/>
      <c r="J77" s="9"/>
      <c r="K77" s="9"/>
      <c r="L77" s="9"/>
    </row>
    <row r="78" spans="1:12" s="11" customFormat="1" x14ac:dyDescent="0.2">
      <c r="A78" s="6"/>
      <c r="B78" s="7"/>
      <c r="C78" s="7"/>
      <c r="D78" s="7"/>
      <c r="E78" s="7"/>
      <c r="G78" s="6"/>
      <c r="H78" s="7"/>
      <c r="I78" s="9"/>
      <c r="J78" s="9"/>
      <c r="K78" s="9"/>
      <c r="L78" s="9"/>
    </row>
    <row r="79" spans="1:12" s="11" customFormat="1" ht="19" x14ac:dyDescent="0.2">
      <c r="A79" s="6" t="s">
        <v>88</v>
      </c>
      <c r="B79" s="3"/>
      <c r="C79" s="3"/>
      <c r="D79" s="3"/>
      <c r="E79" s="3"/>
      <c r="F79" s="19"/>
      <c r="G79" s="6"/>
      <c r="H79" s="7"/>
      <c r="I79" s="9"/>
      <c r="J79" s="9"/>
      <c r="K79" s="9"/>
      <c r="L79" s="9"/>
    </row>
    <row r="80" spans="1:12" s="11" customFormat="1" ht="19" x14ac:dyDescent="0.2">
      <c r="A80" s="18" t="s">
        <v>60</v>
      </c>
      <c r="B80" s="3">
        <v>0</v>
      </c>
      <c r="C80" s="3">
        <v>250</v>
      </c>
      <c r="D80" s="3">
        <v>0</v>
      </c>
      <c r="E80" s="3">
        <f>0</f>
        <v>0</v>
      </c>
      <c r="F80" s="19">
        <f>SUM(B80:E80)</f>
        <v>250</v>
      </c>
      <c r="G80" s="6"/>
      <c r="H80" s="3">
        <v>0</v>
      </c>
      <c r="I80" s="9"/>
      <c r="J80" s="9"/>
      <c r="K80" s="9"/>
      <c r="L80" s="9"/>
    </row>
    <row r="81" spans="1:12" s="11" customFormat="1" ht="19" x14ac:dyDescent="0.2">
      <c r="A81" s="18" t="s">
        <v>89</v>
      </c>
      <c r="B81" s="3">
        <v>0</v>
      </c>
      <c r="C81" s="3">
        <v>0</v>
      </c>
      <c r="D81" s="3">
        <v>0</v>
      </c>
      <c r="E81" s="3">
        <v>10000</v>
      </c>
      <c r="F81" s="19">
        <f>SUM(B81:E81)</f>
        <v>10000</v>
      </c>
      <c r="G81" s="6"/>
      <c r="H81" s="3">
        <v>6695</v>
      </c>
      <c r="I81" s="9"/>
      <c r="J81" s="9"/>
      <c r="K81" s="9"/>
      <c r="L81" s="9"/>
    </row>
    <row r="82" spans="1:12" s="11" customFormat="1" ht="19" x14ac:dyDescent="0.2">
      <c r="A82" s="18" t="s">
        <v>125</v>
      </c>
      <c r="B82" s="3">
        <v>0</v>
      </c>
      <c r="C82" s="3">
        <v>0</v>
      </c>
      <c r="D82" s="3">
        <v>3000</v>
      </c>
      <c r="E82" s="3">
        <v>0</v>
      </c>
      <c r="F82" s="19">
        <f>SUM(B82:E82)</f>
        <v>3000</v>
      </c>
      <c r="G82" s="6"/>
      <c r="H82" s="3">
        <v>2998</v>
      </c>
      <c r="I82" s="9"/>
      <c r="J82" s="9"/>
      <c r="K82" s="9"/>
      <c r="L82" s="9"/>
    </row>
    <row r="83" spans="1:12" s="11" customFormat="1" ht="19" x14ac:dyDescent="0.2">
      <c r="A83" s="18" t="s">
        <v>90</v>
      </c>
      <c r="B83" s="5">
        <v>0</v>
      </c>
      <c r="C83" s="5">
        <v>0</v>
      </c>
      <c r="D83" s="5">
        <v>200</v>
      </c>
      <c r="E83" s="5">
        <v>1000</v>
      </c>
      <c r="F83" s="25">
        <f>SUM(B83:E83)</f>
        <v>1200</v>
      </c>
      <c r="G83" s="6"/>
      <c r="H83" s="3">
        <v>1174</v>
      </c>
      <c r="I83" s="9"/>
      <c r="J83" s="9"/>
      <c r="K83" s="9"/>
      <c r="L83" s="9"/>
    </row>
    <row r="84" spans="1:12" s="22" customFormat="1" ht="19" x14ac:dyDescent="0.2">
      <c r="A84" s="6" t="s">
        <v>91</v>
      </c>
      <c r="B84" s="7">
        <f>SUM(B80:B83)</f>
        <v>0</v>
      </c>
      <c r="C84" s="7">
        <f t="shared" ref="C84:F84" si="9">SUM(C80:C83)</f>
        <v>250</v>
      </c>
      <c r="D84" s="7">
        <f t="shared" si="9"/>
        <v>3200</v>
      </c>
      <c r="E84" s="7">
        <f t="shared" si="9"/>
        <v>11000</v>
      </c>
      <c r="F84" s="7">
        <f t="shared" si="9"/>
        <v>14450</v>
      </c>
      <c r="G84" s="6"/>
      <c r="H84" s="32">
        <f>SUM(H80:H83)</f>
        <v>10867</v>
      </c>
      <c r="I84" s="9"/>
      <c r="J84" s="9"/>
      <c r="K84" s="9"/>
      <c r="L84" s="9"/>
    </row>
    <row r="85" spans="1:12" s="22" customFormat="1" x14ac:dyDescent="0.2">
      <c r="A85" s="11"/>
      <c r="B85" s="11"/>
      <c r="C85" s="11"/>
      <c r="D85" s="11"/>
      <c r="E85" s="11"/>
      <c r="F85" s="11"/>
      <c r="G85" s="6"/>
      <c r="H85" s="7"/>
      <c r="I85" s="9"/>
      <c r="J85" s="9"/>
      <c r="K85" s="9"/>
      <c r="L85" s="9"/>
    </row>
    <row r="86" spans="1:12" s="22" customFormat="1" ht="19" x14ac:dyDescent="0.2">
      <c r="A86" s="6" t="s">
        <v>102</v>
      </c>
      <c r="B86" s="3"/>
      <c r="C86" s="3"/>
      <c r="D86" s="3"/>
      <c r="E86" s="3"/>
      <c r="F86" s="11"/>
      <c r="G86" s="6"/>
      <c r="H86" s="7"/>
      <c r="I86" s="9"/>
      <c r="J86" s="9"/>
      <c r="K86" s="9"/>
      <c r="L86" s="9"/>
    </row>
    <row r="87" spans="1:12" s="22" customFormat="1" ht="19" x14ac:dyDescent="0.2">
      <c r="A87" s="18" t="s">
        <v>103</v>
      </c>
      <c r="B87" s="3">
        <v>0</v>
      </c>
      <c r="C87" s="3">
        <v>500</v>
      </c>
      <c r="D87" s="3">
        <v>0</v>
      </c>
      <c r="E87" s="3">
        <f>0</f>
        <v>0</v>
      </c>
      <c r="F87" s="19">
        <f>SUM(B87:E87)</f>
        <v>500</v>
      </c>
      <c r="G87" s="6"/>
      <c r="H87" s="19">
        <v>0</v>
      </c>
    </row>
    <row r="88" spans="1:12" s="22" customFormat="1" ht="19" x14ac:dyDescent="0.2">
      <c r="A88" s="18" t="s">
        <v>104</v>
      </c>
      <c r="B88" s="5">
        <v>3000</v>
      </c>
      <c r="C88" s="5">
        <v>0</v>
      </c>
      <c r="D88" s="5">
        <v>0</v>
      </c>
      <c r="E88" s="5">
        <f>0</f>
        <v>0</v>
      </c>
      <c r="F88" s="25">
        <f t="shared" ref="F88" si="10">SUM(B88:E88)</f>
        <v>3000</v>
      </c>
      <c r="G88" s="6"/>
      <c r="H88" s="19">
        <v>5986</v>
      </c>
    </row>
    <row r="89" spans="1:12" s="22" customFormat="1" ht="19" x14ac:dyDescent="0.2">
      <c r="A89" s="6" t="s">
        <v>105</v>
      </c>
      <c r="B89" s="7">
        <f>SUM(B87:B88)</f>
        <v>3000</v>
      </c>
      <c r="C89" s="7">
        <f t="shared" ref="C89:F89" si="11">SUM(C87:C88)</f>
        <v>500</v>
      </c>
      <c r="D89" s="7">
        <f t="shared" si="11"/>
        <v>0</v>
      </c>
      <c r="E89" s="7">
        <f t="shared" si="11"/>
        <v>0</v>
      </c>
      <c r="F89" s="7">
        <f t="shared" si="11"/>
        <v>3500</v>
      </c>
      <c r="G89" s="6"/>
      <c r="H89" s="31">
        <f>SUM(H87:H88)</f>
        <v>5986</v>
      </c>
    </row>
    <row r="90" spans="1:12" s="22" customFormat="1" x14ac:dyDescent="0.2">
      <c r="G90" s="6"/>
      <c r="H90" s="21"/>
    </row>
    <row r="91" spans="1:12" s="22" customFormat="1" ht="19" x14ac:dyDescent="0.2">
      <c r="A91" s="6" t="s">
        <v>126</v>
      </c>
      <c r="B91" s="3"/>
      <c r="C91" s="3"/>
      <c r="D91" s="3"/>
      <c r="E91" s="3"/>
      <c r="F91" s="11"/>
      <c r="G91" s="6"/>
      <c r="H91" s="21"/>
    </row>
    <row r="92" spans="1:12" s="22" customFormat="1" ht="19" x14ac:dyDescent="0.2">
      <c r="A92" s="18" t="s">
        <v>92</v>
      </c>
      <c r="B92" s="3">
        <v>109750</v>
      </c>
      <c r="C92" s="3">
        <v>124750</v>
      </c>
      <c r="D92" s="3">
        <v>126000</v>
      </c>
      <c r="E92" s="3">
        <v>126000</v>
      </c>
      <c r="F92" s="19">
        <f>SUM(B92:E92)</f>
        <v>486500</v>
      </c>
      <c r="G92" s="11"/>
      <c r="H92" s="19">
        <v>389549</v>
      </c>
    </row>
    <row r="93" spans="1:12" s="22" customFormat="1" ht="19" x14ac:dyDescent="0.2">
      <c r="A93" s="24" t="s">
        <v>151</v>
      </c>
      <c r="B93" s="3">
        <v>-33387.5</v>
      </c>
      <c r="C93" s="3">
        <v>-33387.5</v>
      </c>
      <c r="D93" s="3">
        <v>-33387.5</v>
      </c>
      <c r="E93" s="3">
        <v>-33387.5</v>
      </c>
      <c r="F93" s="3">
        <f>SUM(B93:E93)</f>
        <v>-133550</v>
      </c>
      <c r="G93" s="11"/>
      <c r="H93" s="3">
        <v>0</v>
      </c>
      <c r="I93" s="9"/>
      <c r="J93" s="9"/>
      <c r="K93" s="9"/>
      <c r="L93" s="9"/>
    </row>
    <row r="94" spans="1:12" s="22" customFormat="1" ht="19" x14ac:dyDescent="0.2">
      <c r="A94" s="18" t="s">
        <v>128</v>
      </c>
      <c r="B94" s="3">
        <v>4600</v>
      </c>
      <c r="C94" s="3">
        <v>4600</v>
      </c>
      <c r="D94" s="3">
        <v>4600</v>
      </c>
      <c r="E94" s="3">
        <v>4600</v>
      </c>
      <c r="F94" s="19">
        <f>SUM(B94:E94)</f>
        <v>18400</v>
      </c>
      <c r="G94" s="11"/>
      <c r="H94" s="3">
        <v>1523</v>
      </c>
      <c r="I94" s="9"/>
      <c r="J94" s="9"/>
      <c r="K94" s="9"/>
      <c r="L94" s="9"/>
    </row>
    <row r="95" spans="1:12" s="22" customFormat="1" ht="19" x14ac:dyDescent="0.2">
      <c r="A95" s="18" t="s">
        <v>127</v>
      </c>
      <c r="B95" s="5">
        <v>20000</v>
      </c>
      <c r="C95" s="5">
        <v>20000</v>
      </c>
      <c r="D95" s="5">
        <v>20000</v>
      </c>
      <c r="E95" s="5">
        <v>20000</v>
      </c>
      <c r="F95" s="25">
        <f t="shared" ref="F95" si="12">SUM(B95:E95)</f>
        <v>80000</v>
      </c>
      <c r="G95" s="6"/>
      <c r="H95" s="3">
        <v>13334</v>
      </c>
      <c r="I95" s="9"/>
      <c r="J95" s="9"/>
      <c r="K95" s="9"/>
      <c r="L95" s="9"/>
    </row>
    <row r="96" spans="1:12" s="22" customFormat="1" ht="19" x14ac:dyDescent="0.2">
      <c r="A96" s="6" t="s">
        <v>93</v>
      </c>
      <c r="B96" s="7">
        <f>SUM(B92:B95)</f>
        <v>100962.5</v>
      </c>
      <c r="C96" s="7">
        <f t="shared" ref="C96:F96" si="13">SUM(C92:C95)</f>
        <v>115962.5</v>
      </c>
      <c r="D96" s="7">
        <f t="shared" si="13"/>
        <v>117212.5</v>
      </c>
      <c r="E96" s="7">
        <f t="shared" si="13"/>
        <v>117212.5</v>
      </c>
      <c r="F96" s="7">
        <f t="shared" si="13"/>
        <v>451350</v>
      </c>
      <c r="G96" s="6"/>
      <c r="H96" s="32">
        <f>SUM(H92:H95)</f>
        <v>404406</v>
      </c>
      <c r="I96" s="9"/>
      <c r="J96" s="9"/>
      <c r="K96" s="9"/>
      <c r="L96" s="9"/>
    </row>
    <row r="97" spans="1:12" s="22" customFormat="1" x14ac:dyDescent="0.2">
      <c r="G97" s="6"/>
      <c r="H97" s="7"/>
      <c r="I97" s="9"/>
      <c r="J97" s="9"/>
      <c r="K97" s="9"/>
      <c r="L97" s="9"/>
    </row>
    <row r="98" spans="1:12" s="22" customFormat="1" ht="19" x14ac:dyDescent="0.2">
      <c r="A98" s="6" t="s">
        <v>71</v>
      </c>
      <c r="B98" s="3"/>
      <c r="C98" s="3"/>
      <c r="D98" s="3"/>
      <c r="E98" s="3"/>
      <c r="F98" s="11"/>
      <c r="G98" s="6"/>
      <c r="H98" s="7"/>
      <c r="I98" s="9"/>
      <c r="J98" s="9"/>
      <c r="K98" s="9"/>
      <c r="L98" s="9"/>
    </row>
    <row r="99" spans="1:12" s="22" customFormat="1" ht="19" x14ac:dyDescent="0.2">
      <c r="A99" s="18" t="s">
        <v>155</v>
      </c>
      <c r="B99" s="3">
        <v>0</v>
      </c>
      <c r="C99" s="3">
        <v>0</v>
      </c>
      <c r="D99" s="3">
        <v>6000</v>
      </c>
      <c r="E99" s="3">
        <v>0</v>
      </c>
      <c r="F99" s="19">
        <f t="shared" ref="F99:F114" si="14">SUM(B99:E99)</f>
        <v>6000</v>
      </c>
      <c r="G99" s="6"/>
      <c r="H99" s="3">
        <v>5200</v>
      </c>
      <c r="I99" s="9"/>
      <c r="J99" s="9"/>
      <c r="K99" s="9"/>
      <c r="L99" s="9"/>
    </row>
    <row r="100" spans="1:12" s="22" customFormat="1" ht="19" x14ac:dyDescent="0.2">
      <c r="A100" s="18" t="s">
        <v>72</v>
      </c>
      <c r="B100" s="3">
        <v>200</v>
      </c>
      <c r="C100" s="3">
        <v>0</v>
      </c>
      <c r="D100" s="3">
        <v>0</v>
      </c>
      <c r="E100" s="3">
        <v>200</v>
      </c>
      <c r="F100" s="19">
        <f t="shared" si="14"/>
        <v>400</v>
      </c>
      <c r="G100" s="6"/>
      <c r="H100" s="3">
        <v>0</v>
      </c>
      <c r="I100" s="9"/>
      <c r="J100" s="9"/>
      <c r="K100" s="9"/>
      <c r="L100" s="9"/>
    </row>
    <row r="101" spans="1:12" s="11" customFormat="1" ht="19" x14ac:dyDescent="0.2">
      <c r="A101" s="18" t="s">
        <v>121</v>
      </c>
      <c r="B101" s="3">
        <v>400</v>
      </c>
      <c r="C101" s="3">
        <v>400</v>
      </c>
      <c r="D101" s="3">
        <v>400</v>
      </c>
      <c r="E101" s="3">
        <v>400</v>
      </c>
      <c r="F101" s="19">
        <f t="shared" si="14"/>
        <v>1600</v>
      </c>
      <c r="G101" s="6"/>
      <c r="H101" s="3">
        <v>1290</v>
      </c>
      <c r="I101" s="9"/>
      <c r="J101" s="9"/>
      <c r="K101" s="9"/>
      <c r="L101" s="9"/>
    </row>
    <row r="102" spans="1:12" s="11" customFormat="1" ht="19" x14ac:dyDescent="0.2">
      <c r="A102" s="18" t="s">
        <v>73</v>
      </c>
      <c r="B102" s="3">
        <v>200</v>
      </c>
      <c r="C102" s="3">
        <v>200</v>
      </c>
      <c r="D102" s="3">
        <v>200</v>
      </c>
      <c r="E102" s="3">
        <v>200</v>
      </c>
      <c r="F102" s="19">
        <f t="shared" si="14"/>
        <v>800</v>
      </c>
      <c r="H102" s="19">
        <v>577</v>
      </c>
    </row>
    <row r="103" spans="1:12" s="11" customFormat="1" ht="19" x14ac:dyDescent="0.2">
      <c r="A103" s="18" t="s">
        <v>74</v>
      </c>
      <c r="B103" s="3">
        <v>0</v>
      </c>
      <c r="C103" s="3">
        <v>7000</v>
      </c>
      <c r="D103" s="3">
        <v>0</v>
      </c>
      <c r="E103" s="3">
        <f>7000</f>
        <v>7000</v>
      </c>
      <c r="F103" s="19">
        <f t="shared" si="14"/>
        <v>14000</v>
      </c>
      <c r="H103" s="19">
        <v>14000</v>
      </c>
    </row>
    <row r="104" spans="1:12" s="11" customFormat="1" ht="19" x14ac:dyDescent="0.2">
      <c r="A104" s="18" t="s">
        <v>75</v>
      </c>
      <c r="B104" s="3">
        <v>0</v>
      </c>
      <c r="C104" s="3">
        <v>10000</v>
      </c>
      <c r="D104" s="3">
        <v>0</v>
      </c>
      <c r="E104" s="3">
        <v>0</v>
      </c>
      <c r="F104" s="19">
        <f t="shared" si="14"/>
        <v>10000</v>
      </c>
      <c r="H104" s="19">
        <v>0</v>
      </c>
    </row>
    <row r="105" spans="1:12" s="11" customFormat="1" ht="19" x14ac:dyDescent="0.2">
      <c r="A105" s="18" t="s">
        <v>76</v>
      </c>
      <c r="B105" s="3">
        <v>5000</v>
      </c>
      <c r="C105" s="3">
        <v>0</v>
      </c>
      <c r="D105" s="3">
        <v>0</v>
      </c>
      <c r="E105" s="3">
        <v>0</v>
      </c>
      <c r="F105" s="19">
        <f t="shared" si="14"/>
        <v>5000</v>
      </c>
      <c r="H105" s="19">
        <v>10000</v>
      </c>
    </row>
    <row r="106" spans="1:12" s="11" customFormat="1" ht="19" x14ac:dyDescent="0.2">
      <c r="A106" s="18" t="s">
        <v>122</v>
      </c>
      <c r="B106" s="3">
        <v>19000</v>
      </c>
      <c r="C106" s="3">
        <v>19000</v>
      </c>
      <c r="D106" s="3">
        <v>19000</v>
      </c>
      <c r="E106" s="3">
        <v>19000</v>
      </c>
      <c r="F106" s="19">
        <f t="shared" si="14"/>
        <v>76000</v>
      </c>
      <c r="H106" s="19">
        <v>74398</v>
      </c>
    </row>
    <row r="107" spans="1:12" s="11" customFormat="1" ht="19" x14ac:dyDescent="0.2">
      <c r="A107" s="18" t="s">
        <v>77</v>
      </c>
      <c r="B107" s="3">
        <v>300</v>
      </c>
      <c r="C107" s="3">
        <v>300</v>
      </c>
      <c r="D107" s="3">
        <v>300</v>
      </c>
      <c r="E107" s="3">
        <v>300</v>
      </c>
      <c r="F107" s="19">
        <f t="shared" si="14"/>
        <v>1200</v>
      </c>
      <c r="H107" s="19">
        <v>334</v>
      </c>
    </row>
    <row r="108" spans="1:12" s="11" customFormat="1" ht="19" x14ac:dyDescent="0.2">
      <c r="A108" s="18" t="s">
        <v>78</v>
      </c>
      <c r="B108" s="3">
        <v>500</v>
      </c>
      <c r="C108" s="3">
        <v>500</v>
      </c>
      <c r="D108" s="3">
        <v>500</v>
      </c>
      <c r="E108" s="3">
        <v>500</v>
      </c>
      <c r="F108" s="19">
        <f t="shared" si="14"/>
        <v>2000</v>
      </c>
      <c r="H108" s="19">
        <v>950</v>
      </c>
    </row>
    <row r="109" spans="1:12" s="22" customFormat="1" ht="19" x14ac:dyDescent="0.2">
      <c r="A109" s="18" t="s">
        <v>79</v>
      </c>
      <c r="B109" s="3">
        <v>8000</v>
      </c>
      <c r="C109" s="3">
        <v>8000</v>
      </c>
      <c r="D109" s="3">
        <v>8000</v>
      </c>
      <c r="E109" s="3">
        <v>8000</v>
      </c>
      <c r="F109" s="19">
        <f t="shared" si="14"/>
        <v>32000</v>
      </c>
      <c r="H109" s="19">
        <v>59844</v>
      </c>
    </row>
    <row r="110" spans="1:12" s="11" customFormat="1" ht="19" x14ac:dyDescent="0.2">
      <c r="A110" s="18" t="s">
        <v>80</v>
      </c>
      <c r="B110" s="3">
        <v>0</v>
      </c>
      <c r="C110" s="3">
        <v>0</v>
      </c>
      <c r="D110" s="3">
        <v>3000</v>
      </c>
      <c r="E110" s="3">
        <v>0</v>
      </c>
      <c r="F110" s="19">
        <f t="shared" si="14"/>
        <v>3000</v>
      </c>
      <c r="H110" s="19">
        <v>3000</v>
      </c>
    </row>
    <row r="111" spans="1:12" s="11" customFormat="1" ht="19" x14ac:dyDescent="0.2">
      <c r="A111" s="18" t="s">
        <v>81</v>
      </c>
      <c r="B111" s="3">
        <v>600</v>
      </c>
      <c r="C111" s="3">
        <v>600</v>
      </c>
      <c r="D111" s="3">
        <v>600</v>
      </c>
      <c r="E111" s="3">
        <v>600</v>
      </c>
      <c r="F111" s="19">
        <f t="shared" si="14"/>
        <v>2400</v>
      </c>
      <c r="H111" s="19">
        <v>2162</v>
      </c>
    </row>
    <row r="112" spans="1:12" s="11" customFormat="1" ht="19" x14ac:dyDescent="0.2">
      <c r="A112" s="18" t="s">
        <v>123</v>
      </c>
      <c r="B112" s="3">
        <v>200</v>
      </c>
      <c r="C112" s="3">
        <v>200</v>
      </c>
      <c r="D112" s="3">
        <v>200</v>
      </c>
      <c r="E112" s="3">
        <v>200</v>
      </c>
      <c r="F112" s="19">
        <f t="shared" si="14"/>
        <v>800</v>
      </c>
      <c r="H112" s="19">
        <v>0</v>
      </c>
    </row>
    <row r="113" spans="1:8" s="11" customFormat="1" ht="19" x14ac:dyDescent="0.2">
      <c r="A113" s="18" t="s">
        <v>82</v>
      </c>
      <c r="B113" s="3">
        <v>5000</v>
      </c>
      <c r="C113" s="3">
        <v>0</v>
      </c>
      <c r="D113" s="3">
        <v>5000</v>
      </c>
      <c r="E113" s="3">
        <f>0</f>
        <v>0</v>
      </c>
      <c r="F113" s="19">
        <f t="shared" si="14"/>
        <v>10000</v>
      </c>
      <c r="H113" s="19">
        <v>11100</v>
      </c>
    </row>
    <row r="114" spans="1:8" s="22" customFormat="1" ht="19" x14ac:dyDescent="0.2">
      <c r="A114" s="18" t="s">
        <v>124</v>
      </c>
      <c r="B114" s="5">
        <v>1000</v>
      </c>
      <c r="C114" s="5">
        <v>5000</v>
      </c>
      <c r="D114" s="5">
        <v>200000</v>
      </c>
      <c r="E114" s="5">
        <v>75000</v>
      </c>
      <c r="F114" s="25">
        <f t="shared" si="14"/>
        <v>281000</v>
      </c>
      <c r="H114" s="19">
        <v>129</v>
      </c>
    </row>
    <row r="115" spans="1:8" s="11" customFormat="1" ht="19" x14ac:dyDescent="0.2">
      <c r="A115" s="6" t="s">
        <v>83</v>
      </c>
      <c r="B115" s="7">
        <f>SUM(B99:B114)</f>
        <v>40400</v>
      </c>
      <c r="C115" s="7">
        <f t="shared" ref="C115:F115" si="15">SUM(C99:C114)</f>
        <v>51200</v>
      </c>
      <c r="D115" s="7">
        <f t="shared" si="15"/>
        <v>243200</v>
      </c>
      <c r="E115" s="7">
        <f t="shared" si="15"/>
        <v>111400</v>
      </c>
      <c r="F115" s="7">
        <f t="shared" si="15"/>
        <v>446200</v>
      </c>
      <c r="H115" s="31">
        <f>SUM(H99:H114)</f>
        <v>182984</v>
      </c>
    </row>
    <row r="116" spans="1:8" s="11" customFormat="1" x14ac:dyDescent="0.2">
      <c r="H116" s="19"/>
    </row>
    <row r="117" spans="1:8" s="11" customFormat="1" ht="19" x14ac:dyDescent="0.2">
      <c r="A117" s="6" t="s">
        <v>106</v>
      </c>
      <c r="B117" s="3"/>
      <c r="C117" s="3"/>
      <c r="D117" s="3"/>
      <c r="E117" s="3"/>
      <c r="H117" s="19"/>
    </row>
    <row r="118" spans="1:8" s="11" customFormat="1" ht="19" x14ac:dyDescent="0.2">
      <c r="A118" s="18" t="s">
        <v>107</v>
      </c>
      <c r="B118" s="3">
        <v>4000</v>
      </c>
      <c r="C118" s="3">
        <v>4000</v>
      </c>
      <c r="D118" s="3">
        <v>4000</v>
      </c>
      <c r="E118" s="3">
        <v>4000</v>
      </c>
      <c r="F118" s="19">
        <f>SUM(B118:E118)</f>
        <v>16000</v>
      </c>
      <c r="H118" s="19">
        <v>10308</v>
      </c>
    </row>
    <row r="119" spans="1:8" s="11" customFormat="1" ht="19" x14ac:dyDescent="0.2">
      <c r="A119" s="18" t="s">
        <v>108</v>
      </c>
      <c r="B119" s="3">
        <v>750</v>
      </c>
      <c r="C119" s="3">
        <v>750</v>
      </c>
      <c r="D119" s="3">
        <v>750</v>
      </c>
      <c r="E119" s="3">
        <v>750</v>
      </c>
      <c r="F119" s="19">
        <f t="shared" ref="F119:F124" si="16">SUM(B119:E119)</f>
        <v>3000</v>
      </c>
      <c r="H119" s="19">
        <v>1369</v>
      </c>
    </row>
    <row r="120" spans="1:8" s="11" customFormat="1" ht="19" x14ac:dyDescent="0.2">
      <c r="A120" s="18" t="s">
        <v>109</v>
      </c>
      <c r="B120" s="3">
        <v>700</v>
      </c>
      <c r="C120" s="3">
        <v>700</v>
      </c>
      <c r="D120" s="3">
        <v>700</v>
      </c>
      <c r="E120" s="3">
        <v>700</v>
      </c>
      <c r="F120" s="19">
        <f t="shared" si="16"/>
        <v>2800</v>
      </c>
      <c r="H120" s="19">
        <v>2630</v>
      </c>
    </row>
    <row r="121" spans="1:8" s="11" customFormat="1" ht="19" x14ac:dyDescent="0.2">
      <c r="A121" s="18" t="s">
        <v>110</v>
      </c>
      <c r="B121" s="3">
        <v>4000</v>
      </c>
      <c r="C121" s="3">
        <v>4000</v>
      </c>
      <c r="D121" s="3">
        <v>4000</v>
      </c>
      <c r="E121" s="3">
        <v>4000</v>
      </c>
      <c r="F121" s="19">
        <f t="shared" si="16"/>
        <v>16000</v>
      </c>
      <c r="H121" s="19">
        <v>9580</v>
      </c>
    </row>
    <row r="122" spans="1:8" s="11" customFormat="1" ht="19" x14ac:dyDescent="0.2">
      <c r="A122" s="18" t="s">
        <v>111</v>
      </c>
      <c r="B122" s="3">
        <v>2500</v>
      </c>
      <c r="C122" s="3">
        <v>2500</v>
      </c>
      <c r="D122" s="3">
        <v>2500</v>
      </c>
      <c r="E122" s="3">
        <v>2500</v>
      </c>
      <c r="F122" s="19">
        <f t="shared" si="16"/>
        <v>10000</v>
      </c>
      <c r="H122" s="19">
        <v>8109</v>
      </c>
    </row>
    <row r="123" spans="1:8" s="11" customFormat="1" ht="19" x14ac:dyDescent="0.2">
      <c r="A123" s="18" t="s">
        <v>112</v>
      </c>
      <c r="B123" s="3">
        <v>200</v>
      </c>
      <c r="C123" s="3">
        <v>200</v>
      </c>
      <c r="D123" s="3">
        <v>200</v>
      </c>
      <c r="E123" s="3">
        <v>200</v>
      </c>
      <c r="F123" s="19">
        <f t="shared" si="16"/>
        <v>800</v>
      </c>
      <c r="H123" s="19">
        <v>789</v>
      </c>
    </row>
    <row r="124" spans="1:8" s="11" customFormat="1" ht="19" x14ac:dyDescent="0.2">
      <c r="A124" s="18" t="s">
        <v>113</v>
      </c>
      <c r="B124" s="5">
        <v>150</v>
      </c>
      <c r="C124" s="5">
        <v>150</v>
      </c>
      <c r="D124" s="5">
        <v>150</v>
      </c>
      <c r="E124" s="5">
        <v>150</v>
      </c>
      <c r="F124" s="25">
        <f t="shared" si="16"/>
        <v>600</v>
      </c>
      <c r="H124" s="19">
        <v>579</v>
      </c>
    </row>
    <row r="125" spans="1:8" s="11" customFormat="1" ht="19" x14ac:dyDescent="0.2">
      <c r="A125" s="6" t="s">
        <v>114</v>
      </c>
      <c r="B125" s="7">
        <f>SUM(B118:B124)</f>
        <v>12300</v>
      </c>
      <c r="C125" s="7">
        <f t="shared" ref="C125:F125" si="17">SUM(C118:C124)</f>
        <v>12300</v>
      </c>
      <c r="D125" s="7">
        <f t="shared" si="17"/>
        <v>12300</v>
      </c>
      <c r="E125" s="7">
        <f t="shared" si="17"/>
        <v>12300</v>
      </c>
      <c r="F125" s="7">
        <f t="shared" si="17"/>
        <v>49200</v>
      </c>
      <c r="H125" s="31">
        <f>SUM(H118:H124)</f>
        <v>33364</v>
      </c>
    </row>
    <row r="126" spans="1:8" s="11" customFormat="1" x14ac:dyDescent="0.2">
      <c r="H126" s="19"/>
    </row>
    <row r="127" spans="1:8" s="11" customFormat="1" ht="19" x14ac:dyDescent="0.2">
      <c r="A127" s="6" t="s">
        <v>62</v>
      </c>
      <c r="B127" s="3"/>
      <c r="C127" s="3"/>
      <c r="D127" s="3"/>
      <c r="E127" s="3"/>
      <c r="H127" s="19"/>
    </row>
    <row r="128" spans="1:8" s="11" customFormat="1" ht="19" x14ac:dyDescent="0.2">
      <c r="A128" s="18" t="s">
        <v>63</v>
      </c>
      <c r="B128" s="3">
        <v>300</v>
      </c>
      <c r="C128" s="3">
        <v>300</v>
      </c>
      <c r="D128" s="3">
        <v>300</v>
      </c>
      <c r="E128" s="3">
        <v>300</v>
      </c>
      <c r="F128" s="19">
        <f>SUM(B128:E128)</f>
        <v>1200</v>
      </c>
      <c r="H128" s="19">
        <v>702</v>
      </c>
    </row>
    <row r="129" spans="1:8" s="11" customFormat="1" ht="19" x14ac:dyDescent="0.2">
      <c r="A129" s="18" t="s">
        <v>64</v>
      </c>
      <c r="B129" s="3">
        <v>100</v>
      </c>
      <c r="C129" s="3">
        <v>100</v>
      </c>
      <c r="D129" s="3">
        <v>100</v>
      </c>
      <c r="E129" s="3">
        <v>100</v>
      </c>
      <c r="F129" s="19">
        <f t="shared" ref="F129:F130" si="18">SUM(B129:E129)</f>
        <v>400</v>
      </c>
      <c r="H129" s="19">
        <v>416</v>
      </c>
    </row>
    <row r="130" spans="1:8" s="11" customFormat="1" ht="19" x14ac:dyDescent="0.2">
      <c r="A130" s="18" t="s">
        <v>65</v>
      </c>
      <c r="B130" s="5">
        <v>600</v>
      </c>
      <c r="C130" s="5">
        <v>600</v>
      </c>
      <c r="D130" s="5">
        <v>600</v>
      </c>
      <c r="E130" s="5">
        <v>600</v>
      </c>
      <c r="F130" s="25">
        <f t="shared" si="18"/>
        <v>2400</v>
      </c>
      <c r="H130" s="19">
        <v>2460</v>
      </c>
    </row>
    <row r="131" spans="1:8" s="11" customFormat="1" ht="19" x14ac:dyDescent="0.2">
      <c r="A131" s="6" t="s">
        <v>66</v>
      </c>
      <c r="B131" s="7">
        <f>SUM(B128:B130)</f>
        <v>1000</v>
      </c>
      <c r="C131" s="7">
        <f t="shared" ref="C131:F131" si="19">SUM(C128:C130)</f>
        <v>1000</v>
      </c>
      <c r="D131" s="7">
        <f t="shared" si="19"/>
        <v>1000</v>
      </c>
      <c r="E131" s="7">
        <f t="shared" si="19"/>
        <v>1000</v>
      </c>
      <c r="F131" s="7">
        <f t="shared" si="19"/>
        <v>4000</v>
      </c>
      <c r="H131" s="31">
        <f>SUM(H128:H130)</f>
        <v>3578</v>
      </c>
    </row>
    <row r="132" spans="1:8" s="11" customFormat="1" x14ac:dyDescent="0.2">
      <c r="H132" s="19"/>
    </row>
    <row r="133" spans="1:8" s="22" customFormat="1" ht="19" x14ac:dyDescent="0.2">
      <c r="A133" s="6" t="s">
        <v>67</v>
      </c>
      <c r="B133" s="3"/>
      <c r="C133" s="3"/>
      <c r="D133" s="3"/>
      <c r="E133" s="3"/>
      <c r="H133" s="21"/>
    </row>
    <row r="134" spans="1:8" s="11" customFormat="1" ht="19" x14ac:dyDescent="0.2">
      <c r="A134" s="18" t="s">
        <v>68</v>
      </c>
      <c r="B134" s="3">
        <v>4000</v>
      </c>
      <c r="C134" s="3">
        <v>1000</v>
      </c>
      <c r="D134" s="3">
        <v>500</v>
      </c>
      <c r="E134" s="3">
        <v>500</v>
      </c>
      <c r="F134" s="19">
        <f>SUM(B134:E134)</f>
        <v>6000</v>
      </c>
      <c r="H134" s="19">
        <v>2484</v>
      </c>
    </row>
    <row r="135" spans="1:8" s="11" customFormat="1" ht="19" x14ac:dyDescent="0.2">
      <c r="A135" s="18" t="s">
        <v>69</v>
      </c>
      <c r="B135" s="5">
        <v>450</v>
      </c>
      <c r="C135" s="5">
        <v>450</v>
      </c>
      <c r="D135" s="5">
        <v>450</v>
      </c>
      <c r="E135" s="5">
        <v>450</v>
      </c>
      <c r="F135" s="25">
        <f t="shared" ref="F135" si="20">SUM(B135:E135)</f>
        <v>1800</v>
      </c>
      <c r="H135" s="19">
        <v>1388</v>
      </c>
    </row>
    <row r="136" spans="1:8" s="11" customFormat="1" ht="19" x14ac:dyDescent="0.2">
      <c r="A136" s="6" t="s">
        <v>70</v>
      </c>
      <c r="B136" s="7">
        <f>SUM(B134:B135)</f>
        <v>4450</v>
      </c>
      <c r="C136" s="7">
        <f t="shared" ref="C136:F136" si="21">SUM(C134:C135)</f>
        <v>1450</v>
      </c>
      <c r="D136" s="7">
        <f t="shared" si="21"/>
        <v>950</v>
      </c>
      <c r="E136" s="7">
        <f t="shared" si="21"/>
        <v>950</v>
      </c>
      <c r="F136" s="7">
        <f t="shared" si="21"/>
        <v>7800</v>
      </c>
      <c r="H136" s="31">
        <f>SUM(H134:H135)</f>
        <v>3872</v>
      </c>
    </row>
    <row r="137" spans="1:8" s="11" customFormat="1" x14ac:dyDescent="0.2">
      <c r="H137" s="19"/>
    </row>
    <row r="138" spans="1:8" s="22" customFormat="1" ht="19" x14ac:dyDescent="0.2">
      <c r="A138" s="6" t="s">
        <v>94</v>
      </c>
      <c r="B138" s="3"/>
      <c r="C138" s="3"/>
      <c r="D138" s="3"/>
      <c r="E138" s="3"/>
      <c r="F138" s="11"/>
      <c r="H138" s="21"/>
    </row>
    <row r="139" spans="1:8" s="11" customFormat="1" ht="19" x14ac:dyDescent="0.2">
      <c r="A139" s="18" t="s">
        <v>129</v>
      </c>
      <c r="B139" s="3">
        <v>300</v>
      </c>
      <c r="C139" s="3">
        <v>300</v>
      </c>
      <c r="D139" s="3">
        <v>300</v>
      </c>
      <c r="E139" s="3">
        <v>500</v>
      </c>
      <c r="F139" s="19">
        <f>SUM(B139:E139)</f>
        <v>1400</v>
      </c>
      <c r="H139" s="19">
        <v>265</v>
      </c>
    </row>
    <row r="140" spans="1:8" s="11" customFormat="1" ht="19" x14ac:dyDescent="0.2">
      <c r="A140" s="18" t="s">
        <v>95</v>
      </c>
      <c r="B140" s="5">
        <v>400</v>
      </c>
      <c r="C140" s="5">
        <v>400</v>
      </c>
      <c r="D140" s="5">
        <v>400</v>
      </c>
      <c r="E140" s="5">
        <v>400</v>
      </c>
      <c r="F140" s="25">
        <f t="shared" ref="F140" si="22">SUM(B140:E140)</f>
        <v>1600</v>
      </c>
      <c r="H140" s="19">
        <v>1633</v>
      </c>
    </row>
    <row r="141" spans="1:8" s="11" customFormat="1" ht="19" x14ac:dyDescent="0.2">
      <c r="A141" s="6" t="s">
        <v>96</v>
      </c>
      <c r="B141" s="7">
        <f>SUM(B139:B140)</f>
        <v>700</v>
      </c>
      <c r="C141" s="7">
        <f t="shared" ref="C141:F141" si="23">SUM(C139:C140)</f>
        <v>700</v>
      </c>
      <c r="D141" s="7">
        <f t="shared" si="23"/>
        <v>700</v>
      </c>
      <c r="E141" s="7">
        <f t="shared" si="23"/>
        <v>900</v>
      </c>
      <c r="F141" s="7">
        <f t="shared" si="23"/>
        <v>3000</v>
      </c>
      <c r="H141" s="31">
        <f>SUM(H139:H140)</f>
        <v>1898</v>
      </c>
    </row>
    <row r="142" spans="1:8" s="11" customFormat="1" x14ac:dyDescent="0.2">
      <c r="A142" s="6"/>
      <c r="B142" s="7"/>
      <c r="C142" s="7"/>
      <c r="D142" s="7"/>
      <c r="E142" s="7"/>
      <c r="H142" s="19"/>
    </row>
    <row r="143" spans="1:8" s="11" customFormat="1" ht="19" x14ac:dyDescent="0.2">
      <c r="A143" s="6" t="s">
        <v>97</v>
      </c>
      <c r="B143" s="3"/>
      <c r="C143" s="3"/>
      <c r="D143" s="3"/>
      <c r="E143" s="3"/>
      <c r="H143" s="19"/>
    </row>
    <row r="144" spans="1:8" s="11" customFormat="1" ht="19" x14ac:dyDescent="0.2">
      <c r="A144" s="18" t="s">
        <v>98</v>
      </c>
      <c r="B144" s="3">
        <v>80</v>
      </c>
      <c r="C144" s="3">
        <v>80</v>
      </c>
      <c r="D144" s="3">
        <v>80</v>
      </c>
      <c r="E144" s="3">
        <v>80</v>
      </c>
      <c r="F144" s="19">
        <f>SUM(B144:E144)</f>
        <v>320</v>
      </c>
      <c r="H144" s="19">
        <v>320</v>
      </c>
    </row>
    <row r="145" spans="1:8" s="22" customFormat="1" ht="19" x14ac:dyDescent="0.2">
      <c r="A145" s="18" t="s">
        <v>99</v>
      </c>
      <c r="B145" s="3">
        <v>500</v>
      </c>
      <c r="C145" s="3">
        <v>500</v>
      </c>
      <c r="D145" s="3">
        <v>500</v>
      </c>
      <c r="E145" s="3">
        <v>500</v>
      </c>
      <c r="F145" s="19">
        <f t="shared" ref="F145:F146" si="24">SUM(B145:E145)</f>
        <v>2000</v>
      </c>
      <c r="H145" s="19">
        <v>8185</v>
      </c>
    </row>
    <row r="146" spans="1:8" s="11" customFormat="1" ht="19" x14ac:dyDescent="0.2">
      <c r="A146" s="18" t="s">
        <v>100</v>
      </c>
      <c r="B146" s="5">
        <v>2000</v>
      </c>
      <c r="C146" s="5">
        <v>1250</v>
      </c>
      <c r="D146" s="5">
        <v>1250</v>
      </c>
      <c r="E146" s="5">
        <v>1250</v>
      </c>
      <c r="F146" s="25">
        <f t="shared" si="24"/>
        <v>5750</v>
      </c>
      <c r="H146" s="19">
        <v>7362</v>
      </c>
    </row>
    <row r="147" spans="1:8" s="11" customFormat="1" ht="19" x14ac:dyDescent="0.2">
      <c r="A147" s="6" t="s">
        <v>101</v>
      </c>
      <c r="B147" s="7">
        <f>SUM(B144:B146)</f>
        <v>2580</v>
      </c>
      <c r="C147" s="7">
        <f t="shared" ref="C147:F147" si="25">SUM(C144:C146)</f>
        <v>1830</v>
      </c>
      <c r="D147" s="7">
        <f t="shared" si="25"/>
        <v>1830</v>
      </c>
      <c r="E147" s="7">
        <f t="shared" si="25"/>
        <v>1830</v>
      </c>
      <c r="F147" s="7">
        <f t="shared" si="25"/>
        <v>8070</v>
      </c>
      <c r="H147" s="31">
        <f>SUM(H144:H146)</f>
        <v>15867</v>
      </c>
    </row>
    <row r="148" spans="1:8" s="11" customFormat="1" x14ac:dyDescent="0.2">
      <c r="F148" s="19"/>
      <c r="H148" s="19"/>
    </row>
    <row r="149" spans="1:8" s="11" customFormat="1" ht="19" x14ac:dyDescent="0.2">
      <c r="A149" s="6" t="s">
        <v>33</v>
      </c>
      <c r="B149" s="3"/>
      <c r="C149" s="3"/>
      <c r="D149" s="3"/>
      <c r="E149" s="3"/>
      <c r="H149" s="19"/>
    </row>
    <row r="150" spans="1:8" s="11" customFormat="1" ht="19" x14ac:dyDescent="0.2">
      <c r="A150" s="18" t="s">
        <v>34</v>
      </c>
      <c r="B150" s="3">
        <v>3500</v>
      </c>
      <c r="C150" s="3">
        <v>3500</v>
      </c>
      <c r="D150" s="3">
        <v>3500</v>
      </c>
      <c r="E150" s="3">
        <v>3500</v>
      </c>
      <c r="F150" s="19">
        <f>SUM(B150:E150)</f>
        <v>14000</v>
      </c>
      <c r="H150" s="19">
        <v>49817</v>
      </c>
    </row>
    <row r="151" spans="1:8" s="11" customFormat="1" ht="19" x14ac:dyDescent="0.2">
      <c r="A151" s="18" t="s">
        <v>35</v>
      </c>
      <c r="B151" s="3">
        <v>5000</v>
      </c>
      <c r="C151" s="3">
        <v>5000</v>
      </c>
      <c r="D151" s="3">
        <v>0</v>
      </c>
      <c r="E151" s="3">
        <v>0</v>
      </c>
      <c r="F151" s="19">
        <f t="shared" ref="F151:F152" si="26">SUM(B151:E151)</f>
        <v>10000</v>
      </c>
      <c r="H151" s="19">
        <v>10870</v>
      </c>
    </row>
    <row r="152" spans="1:8" s="22" customFormat="1" ht="19" x14ac:dyDescent="0.2">
      <c r="A152" s="18" t="s">
        <v>36</v>
      </c>
      <c r="B152" s="5">
        <v>0</v>
      </c>
      <c r="C152" s="5">
        <v>150</v>
      </c>
      <c r="D152" s="5">
        <v>0</v>
      </c>
      <c r="E152" s="5">
        <v>50</v>
      </c>
      <c r="F152" s="25">
        <f t="shared" si="26"/>
        <v>200</v>
      </c>
      <c r="H152" s="19">
        <v>111</v>
      </c>
    </row>
    <row r="153" spans="1:8" s="11" customFormat="1" ht="19" x14ac:dyDescent="0.2">
      <c r="A153" s="6" t="s">
        <v>37</v>
      </c>
      <c r="B153" s="7">
        <f>SUM(B150:B152)</f>
        <v>8500</v>
      </c>
      <c r="C153" s="7">
        <f t="shared" ref="C153:F153" si="27">SUM(C150:C152)</f>
        <v>8650</v>
      </c>
      <c r="D153" s="7">
        <f t="shared" si="27"/>
        <v>3500</v>
      </c>
      <c r="E153" s="7">
        <f t="shared" si="27"/>
        <v>3550</v>
      </c>
      <c r="F153" s="7">
        <f t="shared" si="27"/>
        <v>24200</v>
      </c>
      <c r="H153" s="31">
        <f>SUM(H150:H152)</f>
        <v>60798</v>
      </c>
    </row>
    <row r="154" spans="1:8" s="11" customFormat="1" x14ac:dyDescent="0.2">
      <c r="A154" s="6"/>
      <c r="B154" s="7"/>
      <c r="C154" s="7"/>
      <c r="D154" s="7"/>
      <c r="E154" s="7"/>
      <c r="H154" s="19"/>
    </row>
    <row r="155" spans="1:8" s="11" customFormat="1" ht="19" x14ac:dyDescent="0.2">
      <c r="A155" s="6" t="s">
        <v>19</v>
      </c>
      <c r="B155" s="14"/>
      <c r="C155" s="14"/>
      <c r="D155" s="14"/>
      <c r="E155" s="14"/>
      <c r="F155" s="14"/>
      <c r="H155" s="19"/>
    </row>
    <row r="156" spans="1:8" s="11" customFormat="1" ht="19" x14ac:dyDescent="0.2">
      <c r="A156" s="18" t="s">
        <v>20</v>
      </c>
      <c r="B156" s="3">
        <v>500</v>
      </c>
      <c r="C156" s="3">
        <v>500</v>
      </c>
      <c r="D156" s="3">
        <v>500</v>
      </c>
      <c r="E156" s="3">
        <v>500</v>
      </c>
      <c r="F156" s="3">
        <f>(((B156)+(C156))+(D156))+(E156)</f>
        <v>2000</v>
      </c>
      <c r="H156" s="19">
        <v>710</v>
      </c>
    </row>
    <row r="157" spans="1:8" s="22" customFormat="1" ht="19" x14ac:dyDescent="0.2">
      <c r="A157" s="18" t="s">
        <v>21</v>
      </c>
      <c r="B157" s="3">
        <v>5000</v>
      </c>
      <c r="C157" s="3">
        <v>10000</v>
      </c>
      <c r="D157" s="3">
        <v>5000</v>
      </c>
      <c r="E157" s="3">
        <v>5000</v>
      </c>
      <c r="F157" s="3">
        <f>(((B157)+(C157))+(D157))+(E157)</f>
        <v>25000</v>
      </c>
      <c r="H157" s="19">
        <v>22812</v>
      </c>
    </row>
    <row r="158" spans="1:8" s="11" customFormat="1" ht="19" x14ac:dyDescent="0.2">
      <c r="A158" s="18" t="s">
        <v>22</v>
      </c>
      <c r="B158" s="3">
        <v>4000</v>
      </c>
      <c r="C158" s="3">
        <v>1500</v>
      </c>
      <c r="D158" s="3">
        <v>500</v>
      </c>
      <c r="E158" s="3">
        <v>500</v>
      </c>
      <c r="F158" s="3">
        <f>(((B158)+(C158))+(D158))+(E158)</f>
        <v>6500</v>
      </c>
      <c r="H158" s="19">
        <v>4872</v>
      </c>
    </row>
    <row r="159" spans="1:8" s="11" customFormat="1" ht="19" x14ac:dyDescent="0.2">
      <c r="A159" s="18" t="s">
        <v>23</v>
      </c>
      <c r="B159" s="5">
        <v>1500</v>
      </c>
      <c r="C159" s="5">
        <v>1500</v>
      </c>
      <c r="D159" s="5">
        <v>1500</v>
      </c>
      <c r="E159" s="5">
        <v>1500</v>
      </c>
      <c r="F159" s="5">
        <f>(((B159)+(C159))+(D159))+(E159)</f>
        <v>6000</v>
      </c>
      <c r="H159" s="19">
        <v>5610</v>
      </c>
    </row>
    <row r="160" spans="1:8" s="11" customFormat="1" ht="19" x14ac:dyDescent="0.2">
      <c r="A160" s="6" t="s">
        <v>24</v>
      </c>
      <c r="B160" s="7">
        <f>SUM(B156:B159)</f>
        <v>11000</v>
      </c>
      <c r="C160" s="7">
        <f t="shared" ref="C160:F160" si="28">SUM(C156:C159)</f>
        <v>13500</v>
      </c>
      <c r="D160" s="7">
        <f t="shared" si="28"/>
        <v>7500</v>
      </c>
      <c r="E160" s="7">
        <f t="shared" si="28"/>
        <v>7500</v>
      </c>
      <c r="F160" s="7">
        <f t="shared" si="28"/>
        <v>39500</v>
      </c>
      <c r="H160" s="31">
        <f>SUM(H156:H159)</f>
        <v>34004</v>
      </c>
    </row>
    <row r="161" spans="1:8" s="11" customFormat="1" x14ac:dyDescent="0.2">
      <c r="H161" s="19"/>
    </row>
    <row r="162" spans="1:8" s="11" customFormat="1" ht="19" x14ac:dyDescent="0.2">
      <c r="A162" s="6" t="s">
        <v>84</v>
      </c>
      <c r="B162" s="3"/>
      <c r="C162" s="3"/>
      <c r="D162" s="3"/>
      <c r="E162" s="3"/>
      <c r="F162" s="19"/>
      <c r="H162" s="19"/>
    </row>
    <row r="163" spans="1:8" s="22" customFormat="1" ht="19" x14ac:dyDescent="0.2">
      <c r="A163" s="18" t="s">
        <v>85</v>
      </c>
      <c r="B163" s="3">
        <v>2500</v>
      </c>
      <c r="C163" s="3">
        <v>0</v>
      </c>
      <c r="D163" s="3">
        <v>2500</v>
      </c>
      <c r="E163" s="3">
        <v>5000</v>
      </c>
      <c r="F163" s="19">
        <f>SUM(B163:E163)</f>
        <v>10000</v>
      </c>
      <c r="H163" s="19">
        <v>39027</v>
      </c>
    </row>
    <row r="164" spans="1:8" s="11" customFormat="1" ht="19" x14ac:dyDescent="0.2">
      <c r="A164" s="18" t="s">
        <v>86</v>
      </c>
      <c r="B164" s="5">
        <v>0</v>
      </c>
      <c r="C164" s="5">
        <v>0</v>
      </c>
      <c r="D164" s="5">
        <v>1000</v>
      </c>
      <c r="E164" s="5">
        <v>0</v>
      </c>
      <c r="F164" s="25">
        <f>SUM(B164:E164)</f>
        <v>1000</v>
      </c>
      <c r="H164" s="19">
        <v>0</v>
      </c>
    </row>
    <row r="165" spans="1:8" s="11" customFormat="1" ht="19" x14ac:dyDescent="0.2">
      <c r="A165" s="6" t="s">
        <v>87</v>
      </c>
      <c r="B165" s="7">
        <f>SUM(B163:B164)</f>
        <v>2500</v>
      </c>
      <c r="C165" s="7">
        <f t="shared" ref="C165:F165" si="29">SUM(C163:C164)</f>
        <v>0</v>
      </c>
      <c r="D165" s="7">
        <f t="shared" si="29"/>
        <v>3500</v>
      </c>
      <c r="E165" s="7">
        <f t="shared" si="29"/>
        <v>5000</v>
      </c>
      <c r="F165" s="7">
        <f t="shared" si="29"/>
        <v>11000</v>
      </c>
      <c r="H165" s="31">
        <f>SUM(H163:H164)</f>
        <v>39027</v>
      </c>
    </row>
    <row r="166" spans="1:8" s="11" customFormat="1" x14ac:dyDescent="0.2">
      <c r="H166" s="19"/>
    </row>
    <row r="167" spans="1:8" s="11" customFormat="1" ht="19" x14ac:dyDescent="0.2">
      <c r="A167" s="6" t="s">
        <v>38</v>
      </c>
      <c r="B167" s="3"/>
      <c r="C167" s="3"/>
      <c r="D167" s="3"/>
      <c r="E167" s="3"/>
      <c r="H167" s="19"/>
    </row>
    <row r="168" spans="1:8" s="11" customFormat="1" ht="19" x14ac:dyDescent="0.2">
      <c r="A168" s="18" t="s">
        <v>39</v>
      </c>
      <c r="B168" s="3">
        <v>1250</v>
      </c>
      <c r="C168" s="3">
        <v>1250</v>
      </c>
      <c r="D168" s="3">
        <v>1250</v>
      </c>
      <c r="E168" s="3">
        <v>1250</v>
      </c>
      <c r="F168" s="19">
        <f>SUM(B168:E168)</f>
        <v>5000</v>
      </c>
      <c r="H168" s="19">
        <v>12565</v>
      </c>
    </row>
    <row r="169" spans="1:8" s="11" customFormat="1" ht="19" x14ac:dyDescent="0.2">
      <c r="A169" s="18" t="s">
        <v>40</v>
      </c>
      <c r="B169" s="3">
        <v>7500</v>
      </c>
      <c r="C169" s="3">
        <v>5000</v>
      </c>
      <c r="D169" s="3">
        <v>5000</v>
      </c>
      <c r="E169" s="3">
        <v>5000</v>
      </c>
      <c r="F169" s="19">
        <f t="shared" ref="F169:F170" si="30">SUM(B169:E169)</f>
        <v>22500</v>
      </c>
      <c r="H169" s="19">
        <v>4500</v>
      </c>
    </row>
    <row r="170" spans="1:8" s="11" customFormat="1" ht="19" x14ac:dyDescent="0.2">
      <c r="A170" s="18" t="s">
        <v>41</v>
      </c>
      <c r="B170" s="5">
        <v>0</v>
      </c>
      <c r="C170" s="5">
        <v>0</v>
      </c>
      <c r="D170" s="5">
        <v>0</v>
      </c>
      <c r="E170" s="5">
        <v>450</v>
      </c>
      <c r="F170" s="25">
        <f t="shared" si="30"/>
        <v>450</v>
      </c>
      <c r="H170" s="19">
        <v>450</v>
      </c>
    </row>
    <row r="171" spans="1:8" s="11" customFormat="1" ht="19" x14ac:dyDescent="0.2">
      <c r="A171" s="6" t="s">
        <v>42</v>
      </c>
      <c r="B171" s="7">
        <f>SUM(B168:B170)</f>
        <v>8750</v>
      </c>
      <c r="C171" s="7">
        <f t="shared" ref="C171:F171" si="31">SUM(C168:C170)</f>
        <v>6250</v>
      </c>
      <c r="D171" s="7">
        <f t="shared" si="31"/>
        <v>6250</v>
      </c>
      <c r="E171" s="7">
        <f t="shared" si="31"/>
        <v>6700</v>
      </c>
      <c r="F171" s="7">
        <f t="shared" si="31"/>
        <v>27950</v>
      </c>
      <c r="H171" s="31">
        <f>SUM(H168:H170)</f>
        <v>17515</v>
      </c>
    </row>
    <row r="172" spans="1:8" s="11" customFormat="1" x14ac:dyDescent="0.2">
      <c r="A172" s="6"/>
      <c r="B172" s="7"/>
      <c r="C172" s="7"/>
      <c r="D172" s="7"/>
      <c r="E172" s="7"/>
      <c r="F172" s="7"/>
      <c r="H172" s="19"/>
    </row>
    <row r="173" spans="1:8" s="11" customFormat="1" ht="19" x14ac:dyDescent="0.2">
      <c r="A173" s="6" t="s">
        <v>136</v>
      </c>
      <c r="H173" s="19"/>
    </row>
    <row r="174" spans="1:8" s="11" customFormat="1" ht="19" x14ac:dyDescent="0.2">
      <c r="A174" s="18" t="s">
        <v>137</v>
      </c>
      <c r="B174" s="3">
        <v>150</v>
      </c>
      <c r="C174" s="3">
        <v>150</v>
      </c>
      <c r="D174" s="3">
        <v>150</v>
      </c>
      <c r="E174" s="3">
        <v>150</v>
      </c>
      <c r="F174" s="19">
        <f>SUM(B174:E174)</f>
        <v>600</v>
      </c>
      <c r="H174" s="19">
        <v>598</v>
      </c>
    </row>
    <row r="175" spans="1:8" s="11" customFormat="1" ht="19" x14ac:dyDescent="0.2">
      <c r="A175" s="18" t="s">
        <v>138</v>
      </c>
      <c r="B175" s="3">
        <v>500</v>
      </c>
      <c r="C175" s="3">
        <v>500</v>
      </c>
      <c r="D175" s="3">
        <v>500</v>
      </c>
      <c r="E175" s="3">
        <v>500</v>
      </c>
      <c r="F175" s="19">
        <f t="shared" ref="F175:F176" si="32">SUM(B175:E175)</f>
        <v>2000</v>
      </c>
      <c r="H175" s="19">
        <v>1200</v>
      </c>
    </row>
    <row r="176" spans="1:8" s="11" customFormat="1" ht="19" x14ac:dyDescent="0.2">
      <c r="A176" s="18" t="s">
        <v>139</v>
      </c>
      <c r="B176" s="3">
        <v>0</v>
      </c>
      <c r="C176" s="3">
        <v>0</v>
      </c>
      <c r="D176" s="3">
        <v>0</v>
      </c>
      <c r="E176" s="3">
        <v>12000</v>
      </c>
      <c r="F176" s="19">
        <f t="shared" si="32"/>
        <v>12000</v>
      </c>
      <c r="H176" s="19">
        <v>12226</v>
      </c>
    </row>
    <row r="177" spans="1:9" ht="19" x14ac:dyDescent="0.2">
      <c r="A177" s="18" t="s">
        <v>140</v>
      </c>
      <c r="B177" s="3">
        <v>1200</v>
      </c>
      <c r="C177" s="3">
        <v>400</v>
      </c>
      <c r="D177" s="3">
        <v>0</v>
      </c>
      <c r="E177" s="3">
        <v>1400</v>
      </c>
      <c r="F177" s="19">
        <f>SUM(B177:E177)</f>
        <v>3000</v>
      </c>
      <c r="H177" s="16">
        <v>2912</v>
      </c>
    </row>
    <row r="178" spans="1:9" ht="19" x14ac:dyDescent="0.2">
      <c r="A178" s="18" t="s">
        <v>141</v>
      </c>
      <c r="B178" s="3">
        <v>7500</v>
      </c>
      <c r="C178" s="3">
        <v>10000</v>
      </c>
      <c r="D178" s="3">
        <v>10000</v>
      </c>
      <c r="E178" s="3">
        <v>7500</v>
      </c>
      <c r="F178" s="19">
        <f>SUM(B178:E178)</f>
        <v>35000</v>
      </c>
      <c r="H178" s="16">
        <v>31974</v>
      </c>
    </row>
    <row r="179" spans="1:9" ht="19" x14ac:dyDescent="0.2">
      <c r="A179" s="18" t="s">
        <v>142</v>
      </c>
      <c r="B179" s="3">
        <v>1347</v>
      </c>
      <c r="C179" s="3">
        <v>1347</v>
      </c>
      <c r="D179" s="3">
        <v>0</v>
      </c>
      <c r="E179" s="3">
        <v>0</v>
      </c>
      <c r="F179" s="19">
        <f t="shared" ref="F179:F180" si="33">SUM(B179:E179)</f>
        <v>2694</v>
      </c>
      <c r="H179" s="16">
        <v>5154</v>
      </c>
    </row>
    <row r="180" spans="1:9" ht="19" x14ac:dyDescent="0.2">
      <c r="A180" s="18" t="s">
        <v>143</v>
      </c>
      <c r="B180" s="5">
        <v>25</v>
      </c>
      <c r="C180" s="5">
        <v>0</v>
      </c>
      <c r="D180" s="5">
        <v>0</v>
      </c>
      <c r="E180" s="5">
        <f>0</f>
        <v>0</v>
      </c>
      <c r="F180" s="25">
        <f t="shared" si="33"/>
        <v>25</v>
      </c>
      <c r="H180" s="16">
        <v>25</v>
      </c>
    </row>
    <row r="181" spans="1:9" ht="19" x14ac:dyDescent="0.2">
      <c r="A181" s="6" t="s">
        <v>144</v>
      </c>
      <c r="B181" s="3">
        <f>SUM(B174:B180)</f>
        <v>10722</v>
      </c>
      <c r="C181" s="3">
        <f t="shared" ref="C181:F181" si="34">SUM(C174:C180)</f>
        <v>12397</v>
      </c>
      <c r="D181" s="3">
        <f t="shared" si="34"/>
        <v>10650</v>
      </c>
      <c r="E181" s="3">
        <f t="shared" si="34"/>
        <v>21550</v>
      </c>
      <c r="F181" s="3">
        <f t="shared" si="34"/>
        <v>55319</v>
      </c>
      <c r="H181" s="30">
        <f>SUM(H174:H180)</f>
        <v>54089</v>
      </c>
    </row>
    <row r="182" spans="1:9" x14ac:dyDescent="0.2">
      <c r="A182" s="6"/>
      <c r="B182" s="3"/>
      <c r="C182" s="3"/>
      <c r="D182" s="3"/>
      <c r="E182" s="3"/>
      <c r="F182" s="3"/>
    </row>
    <row r="183" spans="1:9" ht="19" x14ac:dyDescent="0.2">
      <c r="A183" s="6" t="s">
        <v>115</v>
      </c>
      <c r="B183" s="7">
        <f>SUM(B181,B171,B165,B160,B153,B147,B141,B136,B131,B125,B115,B96,B89,B84,B77,B61,B47,B33)</f>
        <v>270844.5</v>
      </c>
      <c r="C183" s="7">
        <f t="shared" ref="C183:H183" si="35">SUM(C181,C171,C165,C160,C153,C147,C141,C136,C131,C125,C115,C96,C89,C84,C77,C61,C47,C33)</f>
        <v>280889.5</v>
      </c>
      <c r="D183" s="7">
        <f t="shared" si="35"/>
        <v>454392.5</v>
      </c>
      <c r="E183" s="7">
        <f t="shared" si="35"/>
        <v>441841.5</v>
      </c>
      <c r="F183" s="7">
        <f t="shared" si="35"/>
        <v>1447968</v>
      </c>
      <c r="G183" s="14" t="s">
        <v>156</v>
      </c>
      <c r="H183" s="7">
        <f t="shared" si="35"/>
        <v>1120390</v>
      </c>
      <c r="I183" s="14" t="s">
        <v>156</v>
      </c>
    </row>
    <row r="184" spans="1:9" ht="19" x14ac:dyDescent="0.2">
      <c r="A184" s="6" t="s">
        <v>116</v>
      </c>
      <c r="B184" s="7">
        <f>SUM(B23-B183)</f>
        <v>-28944.5</v>
      </c>
      <c r="C184" s="7">
        <f t="shared" ref="C184:H184" si="36">SUM(C23-C183)</f>
        <v>143035.5</v>
      </c>
      <c r="D184" s="7">
        <f t="shared" si="36"/>
        <v>53037.5</v>
      </c>
      <c r="E184" s="7">
        <f t="shared" si="36"/>
        <v>-94416.5</v>
      </c>
      <c r="F184" s="7">
        <f t="shared" si="36"/>
        <v>72712</v>
      </c>
      <c r="G184" s="14" t="s">
        <v>157</v>
      </c>
      <c r="H184" s="7">
        <f t="shared" si="36"/>
        <v>35731</v>
      </c>
      <c r="I184" s="14" t="s">
        <v>157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CB97FA-34A8-9E44-A24B-DE15F62741DF}">
  <dimension ref="A1:J18"/>
  <sheetViews>
    <sheetView tabSelected="1" topLeftCell="A6" zoomScale="110" zoomScaleNormal="110" workbookViewId="0">
      <selection activeCell="A16" sqref="A16"/>
    </sheetView>
  </sheetViews>
  <sheetFormatPr baseColWidth="10" defaultColWidth="17.1640625" defaultRowHeight="16" x14ac:dyDescent="0.2"/>
  <cols>
    <col min="1" max="1" width="29" customWidth="1"/>
  </cols>
  <sheetData>
    <row r="1" spans="1:10" ht="19" x14ac:dyDescent="0.2">
      <c r="A1" s="12"/>
      <c r="B1" s="1" t="s">
        <v>0</v>
      </c>
      <c r="C1" s="1" t="s">
        <v>1</v>
      </c>
      <c r="D1" s="1" t="s">
        <v>2</v>
      </c>
      <c r="E1" s="1" t="s">
        <v>25</v>
      </c>
      <c r="F1" s="1" t="s">
        <v>149</v>
      </c>
      <c r="G1" s="1" t="s">
        <v>150</v>
      </c>
      <c r="H1" s="13" t="s">
        <v>3</v>
      </c>
    </row>
    <row r="2" spans="1:10" ht="19" x14ac:dyDescent="0.2">
      <c r="A2" s="6" t="s">
        <v>4</v>
      </c>
      <c r="B2" s="2"/>
      <c r="C2" s="2"/>
      <c r="D2" s="2"/>
      <c r="E2" s="2"/>
      <c r="F2" s="2"/>
      <c r="G2" s="2"/>
      <c r="H2" s="2"/>
    </row>
    <row r="3" spans="1:10" ht="19" x14ac:dyDescent="0.2">
      <c r="A3" s="6" t="s">
        <v>30</v>
      </c>
      <c r="B3" s="3">
        <v>250000</v>
      </c>
      <c r="C3" s="3">
        <v>250000</v>
      </c>
      <c r="D3" s="3">
        <v>250000</v>
      </c>
      <c r="E3" s="3">
        <v>250000</v>
      </c>
      <c r="F3" s="3">
        <v>150000</v>
      </c>
      <c r="G3" s="3">
        <v>150000</v>
      </c>
      <c r="H3" s="3">
        <f>SUM(B3:G3)</f>
        <v>1300000</v>
      </c>
    </row>
    <row r="5" spans="1:10" ht="19" x14ac:dyDescent="0.2">
      <c r="A5" s="6" t="s">
        <v>18</v>
      </c>
      <c r="B5" s="2"/>
      <c r="C5" s="2"/>
      <c r="D5" s="2"/>
      <c r="E5" s="2"/>
      <c r="F5" s="2"/>
      <c r="G5" s="2"/>
      <c r="H5" s="2"/>
    </row>
    <row r="6" spans="1:10" ht="19" x14ac:dyDescent="0.2">
      <c r="A6" s="6" t="s">
        <v>130</v>
      </c>
      <c r="B6" s="3"/>
      <c r="C6" s="3"/>
      <c r="D6" s="3"/>
      <c r="E6" s="3"/>
      <c r="F6" s="3"/>
      <c r="G6" s="3"/>
      <c r="H6" s="11"/>
    </row>
    <row r="7" spans="1:10" ht="19" x14ac:dyDescent="0.2">
      <c r="A7" s="18" t="s">
        <v>133</v>
      </c>
      <c r="B7" s="3">
        <v>1500</v>
      </c>
      <c r="C7" s="3">
        <v>1500</v>
      </c>
      <c r="D7" s="3">
        <v>1500</v>
      </c>
      <c r="E7" s="3">
        <v>1500</v>
      </c>
      <c r="F7" s="3">
        <v>1000</v>
      </c>
      <c r="G7" s="3">
        <v>1000</v>
      </c>
      <c r="H7" s="19">
        <f>SUM(B7:G7)</f>
        <v>8000</v>
      </c>
    </row>
    <row r="11" spans="1:10" ht="19" x14ac:dyDescent="0.2">
      <c r="A11" s="6" t="s">
        <v>126</v>
      </c>
      <c r="B11" s="27"/>
      <c r="C11" s="27"/>
      <c r="D11" s="27"/>
      <c r="E11" s="27"/>
      <c r="F11" s="27"/>
      <c r="G11" s="27"/>
      <c r="H11" s="27"/>
    </row>
    <row r="12" spans="1:10" ht="19" x14ac:dyDescent="0.2">
      <c r="A12" s="18" t="s">
        <v>145</v>
      </c>
      <c r="B12" s="27">
        <v>17500</v>
      </c>
      <c r="C12" s="27">
        <v>17500</v>
      </c>
      <c r="D12" s="27">
        <v>17500</v>
      </c>
      <c r="E12" s="27">
        <v>17500</v>
      </c>
      <c r="F12" s="27">
        <v>17500</v>
      </c>
      <c r="G12" s="27">
        <v>17500</v>
      </c>
      <c r="H12" s="27">
        <f>SUM(B12:G12)</f>
        <v>105000</v>
      </c>
      <c r="I12" s="26">
        <v>0.5</v>
      </c>
    </row>
    <row r="13" spans="1:10" ht="19" x14ac:dyDescent="0.2">
      <c r="A13" s="18" t="s">
        <v>146</v>
      </c>
      <c r="B13" s="27">
        <v>7812.5</v>
      </c>
      <c r="C13" s="27">
        <v>7812.5</v>
      </c>
      <c r="D13" s="27">
        <v>7812.5</v>
      </c>
      <c r="E13" s="27">
        <v>7812.5</v>
      </c>
      <c r="F13" s="27">
        <v>7812.5</v>
      </c>
      <c r="G13" s="27">
        <v>7812.5</v>
      </c>
      <c r="H13" s="27">
        <f t="shared" ref="H13:H17" si="0">SUM(B13:G13)</f>
        <v>46875</v>
      </c>
      <c r="I13" s="26">
        <v>0.25</v>
      </c>
    </row>
    <row r="14" spans="1:10" ht="19" x14ac:dyDescent="0.2">
      <c r="A14" s="18" t="s">
        <v>160</v>
      </c>
      <c r="B14" s="27">
        <v>4375</v>
      </c>
      <c r="C14" s="27">
        <v>4375</v>
      </c>
      <c r="D14" s="27">
        <v>4375</v>
      </c>
      <c r="E14" s="27">
        <v>4375</v>
      </c>
      <c r="F14" s="27">
        <v>4375</v>
      </c>
      <c r="G14" s="27">
        <v>4375</v>
      </c>
      <c r="H14" s="27">
        <f t="shared" si="0"/>
        <v>26250</v>
      </c>
      <c r="I14" s="26">
        <v>0.25</v>
      </c>
    </row>
    <row r="15" spans="1:10" ht="19" x14ac:dyDescent="0.2">
      <c r="A15" s="18" t="s">
        <v>161</v>
      </c>
      <c r="B15" s="27">
        <v>3700</v>
      </c>
      <c r="C15" s="27">
        <v>3700</v>
      </c>
      <c r="D15" s="27">
        <v>3700</v>
      </c>
      <c r="E15" s="27">
        <v>3700</v>
      </c>
      <c r="F15" s="27">
        <v>3700</v>
      </c>
      <c r="G15" s="27">
        <v>3700</v>
      </c>
      <c r="H15" s="27">
        <f t="shared" si="0"/>
        <v>22200</v>
      </c>
      <c r="I15" s="26">
        <v>0.2</v>
      </c>
      <c r="J15" s="28">
        <f>SUM(H12:H15)</f>
        <v>200325</v>
      </c>
    </row>
    <row r="16" spans="1:10" ht="19" x14ac:dyDescent="0.2">
      <c r="A16" s="10" t="s">
        <v>158</v>
      </c>
      <c r="B16" s="27">
        <v>31250</v>
      </c>
      <c r="C16" s="27">
        <v>31250</v>
      </c>
      <c r="D16" s="27">
        <v>31250</v>
      </c>
      <c r="E16" s="27">
        <v>31250</v>
      </c>
      <c r="F16" s="27">
        <v>31250</v>
      </c>
      <c r="G16" s="27">
        <v>31250</v>
      </c>
      <c r="H16" s="27">
        <f t="shared" si="0"/>
        <v>187500</v>
      </c>
      <c r="I16" t="s">
        <v>147</v>
      </c>
    </row>
    <row r="17" spans="1:10" ht="19" x14ac:dyDescent="0.2">
      <c r="A17" s="10" t="s">
        <v>159</v>
      </c>
      <c r="B17" s="27">
        <v>8750</v>
      </c>
      <c r="C17" s="27">
        <v>8750</v>
      </c>
      <c r="D17" s="27">
        <v>8750</v>
      </c>
      <c r="E17" s="27">
        <v>8750</v>
      </c>
      <c r="F17" s="27">
        <v>8750</v>
      </c>
      <c r="G17" s="27">
        <v>8750</v>
      </c>
      <c r="H17" s="27">
        <f t="shared" si="0"/>
        <v>52500</v>
      </c>
      <c r="I17" t="s">
        <v>148</v>
      </c>
      <c r="J17" s="28">
        <f>SUM(H16:H17)</f>
        <v>240000</v>
      </c>
    </row>
    <row r="18" spans="1:10" x14ac:dyDescent="0.2">
      <c r="B18" s="2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BBF General Operating Fund</vt:lpstr>
      <vt:lpstr>Operation Safeguard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Alcorn</dc:creator>
  <cp:lastModifiedBy>Joshua Alcorn</cp:lastModifiedBy>
  <dcterms:created xsi:type="dcterms:W3CDTF">2018-12-04T17:55:40Z</dcterms:created>
  <dcterms:modified xsi:type="dcterms:W3CDTF">2019-01-11T18:37:24Z</dcterms:modified>
</cp:coreProperties>
</file>